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30" windowHeight="3480" activeTab="4"/>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19" i="5"/>
  <c r="G18" i="5"/>
  <c r="G17" i="5"/>
  <c r="G16" i="5"/>
  <c r="G15" i="5"/>
  <c r="G14" i="5"/>
  <c r="G13" i="5"/>
  <c r="G12" i="5"/>
  <c r="G11" i="5"/>
  <c r="G10" i="5"/>
  <c r="G9" i="5"/>
  <c r="G8" i="5"/>
  <c r="G15" i="3"/>
  <c r="G14" i="3"/>
  <c r="G13" i="3"/>
  <c r="G12" i="3"/>
  <c r="G11" i="3"/>
  <c r="G10" i="3"/>
  <c r="G9" i="3"/>
  <c r="G8" i="3"/>
  <c r="N9" i="2"/>
  <c r="Q9" i="2" s="1"/>
  <c r="G15" i="2"/>
  <c r="G14" i="2"/>
  <c r="G13" i="2"/>
  <c r="G12" i="2"/>
  <c r="G11" i="2"/>
  <c r="G10" i="2"/>
  <c r="G9" i="2"/>
  <c r="G8" i="2"/>
  <c r="G30" i="1"/>
  <c r="G29" i="1"/>
  <c r="G28" i="1"/>
  <c r="G27" i="1"/>
  <c r="G26" i="1"/>
  <c r="G25" i="1"/>
  <c r="G24" i="1"/>
  <c r="G23" i="1"/>
  <c r="G22" i="1"/>
  <c r="G21" i="1"/>
  <c r="G20" i="1"/>
  <c r="G19" i="1"/>
  <c r="G18" i="1"/>
  <c r="G17" i="1"/>
  <c r="G16" i="1"/>
  <c r="G15" i="1"/>
  <c r="G14" i="1"/>
  <c r="G13" i="1"/>
  <c r="G12" i="1"/>
  <c r="G11" i="1"/>
  <c r="G10" i="1"/>
  <c r="G9" i="1"/>
  <c r="G8" i="1"/>
  <c r="F48" i="6" l="1"/>
  <c r="F34" i="1"/>
  <c r="O32" i="6"/>
  <c r="O28" i="6"/>
  <c r="O27" i="6"/>
  <c r="O25" i="6" l="1"/>
  <c r="O14" i="5"/>
  <c r="O15" i="5"/>
  <c r="O16"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O12" i="5"/>
  <c r="R12" i="5" s="1"/>
  <c r="O13" i="3"/>
  <c r="R13" i="3" s="1"/>
  <c r="O9" i="3"/>
  <c r="R9" i="3" s="1"/>
  <c r="O8" i="3"/>
  <c r="R8" i="3" s="1"/>
  <c r="O11" i="3"/>
  <c r="R11" i="3" s="1"/>
  <c r="N10" i="2"/>
  <c r="Q10" i="2" s="1"/>
  <c r="G43" i="6"/>
  <c r="O19" i="5"/>
  <c r="R19" i="5" s="1"/>
  <c r="F21" i="5"/>
  <c r="O9" i="5"/>
  <c r="R9" i="5" s="1"/>
  <c r="O10" i="5"/>
  <c r="R10" i="5" s="1"/>
  <c r="O8" i="5"/>
  <c r="R8" i="5" s="1"/>
  <c r="O18" i="5"/>
  <c r="R18" i="5" s="1"/>
  <c r="O17" i="5"/>
  <c r="R17" i="5" s="1"/>
  <c r="R16" i="5"/>
  <c r="R15" i="5"/>
  <c r="R14" i="5"/>
  <c r="O13" i="5"/>
  <c r="R13" i="5" s="1"/>
  <c r="O11" i="5"/>
  <c r="R11" i="5" s="1"/>
  <c r="O15" i="3"/>
  <c r="R15" i="3" s="1"/>
  <c r="O14" i="3"/>
  <c r="R14" i="3" s="1"/>
  <c r="O12" i="3"/>
  <c r="R12" i="3" s="1"/>
  <c r="O10" i="3"/>
  <c r="R10" i="3" s="1"/>
  <c r="N15" i="2"/>
  <c r="Q15" i="2" s="1"/>
  <c r="N14" i="2"/>
  <c r="Q14" i="2" s="1"/>
  <c r="N13" i="2"/>
  <c r="Q13" i="2" s="1"/>
  <c r="N12" i="2"/>
  <c r="Q12" i="2" s="1"/>
  <c r="N11" i="2"/>
  <c r="Q11" i="2" s="1"/>
  <c r="F47" i="6" l="1"/>
  <c r="F23" i="5"/>
  <c r="F19" i="3"/>
  <c r="F18" i="3"/>
  <c r="F22" i="5"/>
  <c r="F19" i="2"/>
  <c r="F18" i="2"/>
  <c r="F32" i="1"/>
  <c r="N30" i="1"/>
  <c r="Q30" i="1" s="1"/>
  <c r="N29" i="1"/>
  <c r="Q29" i="1" s="1"/>
  <c r="N28" i="1"/>
  <c r="Q28" i="1" s="1"/>
  <c r="N27" i="1"/>
  <c r="Q27" i="1" s="1"/>
  <c r="N26" i="1"/>
  <c r="Q26" i="1" s="1"/>
  <c r="N25" i="1"/>
  <c r="Q25" i="1" s="1"/>
  <c r="N24" i="1"/>
  <c r="Q24" i="1" s="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N11" i="1"/>
  <c r="Q11" i="1" s="1"/>
  <c r="N10" i="1"/>
  <c r="Q10" i="1" s="1"/>
  <c r="N9" i="1"/>
  <c r="Q9" i="1" s="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shape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shape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<sst xmlns="http://schemas.openxmlformats.org/spreadsheetml/2006/main" count="378" uniqueCount="212">
  <si>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</si>
  <si>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</si>
  <si>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</si>
  <si>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</si>
  <si>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</si>
  <si>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</si>
  <si>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</si>
  <si>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</si>
  <si>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</si>
  <si>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</si>
  <si>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</si>
  <si>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</si>
  <si>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</si>
  <si>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</si>
  <si>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</si>
  <si>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</si>
  <si>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</si>
  <si>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</si>
  <si>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</si>
  <si>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</si>
  <si>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</si>
  <si>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</si>
  <si>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</si>
  <si>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</si>
  <si>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</si>
  <si>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</si>
  <si>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</si>
  <si>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</si>
  <si>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</si>
  <si>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</si>
  <si>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</si>
  <si>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</si>
  <si>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</si>
  <si>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</si>
  <si>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</si>
  <si>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</si>
  <si>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</si>
  <si>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</si>
  <si>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</si>
  <si>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</si>
  <si>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</si>
  <si>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</si>
  <si>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</si>
  <si>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</si>
  <si>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</si>
  <si>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</si>
  <si>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</si>
  <si>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</si>
  <si>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</si>
  <si>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</si>
  <si>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</si>
  <si>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</si>
  <si>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</si>
  <si>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</si>
  <si>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</si>
  <si>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</si>
  <si>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</si>
  <si>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</si>
  <si>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</si>
  <si>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</si>
  <si>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</si>
  <si>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</si>
  <si>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</si>
  <si>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</si>
  <si>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</si>
  <si>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</si>
  <si>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</si>
  <si>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</si>
  <si>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</si>
  <si>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</si>
  <si>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</si>
  <si>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</si>
  <si>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</si>
  <si>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</si>
  <si>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</si>
  <si>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</si>
  <si>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</si>
  <si>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</si>
  <si>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</si>
  <si>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</si>
  <si>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</si>
  <si>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</si>
  <si>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</si>
  <si>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</si>
  <si>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</si>
  <si>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</si>
  <si>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</si>
  <si>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</si>
  <si>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</si>
  <si>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</si>
  <si>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</si>
  <si>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</si>
  <si>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</si>
  <si>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</si>
  <si>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</si>
  <si>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</si>
  <si>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</si>
  <si>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</si>
  <si>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</si>
  <si>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</si>
  <si>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</si>
  <si>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</si>
  <si>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</si>
  <si>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</si>
  <si>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</si>
  <si>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</si>
  <si>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</si>
  <si>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</si>
  <si>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</si>
  <si>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</si>
  <si>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</si>
  <si>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</si>
  <si>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</si>
  <si>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</si>
  <si>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</si>
  <si>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</si>
  <si>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</si>
  <si>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</si>
  <si>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</si>
  <si>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</si>
  <si>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</si>
  <si>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</si>
  <si>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</si>
  <si>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</si>
  <si>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</si>
  <si>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</si>
  <si>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</si>
  <si>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</si>
  <si>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</si>
  <si>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</si>
  <si>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</si>
  <si>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</si>
  <si>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</si>
  <si>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</si>
  <si>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</si>
  <si>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</si>
  <si>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</si>
  <si>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</si>
  <si>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</si>
  <si>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</si>
  <si>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</si>
  <si>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</si>
  <si>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</si>
  <si>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</si>
  <si>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 xml:space="preserve">Assessment of the Openness of State Archive according to Methodology OSA </t>
  </si>
  <si>
    <r>
      <t>Discounts defined by the law or the subordinate legal act on the paid archival services in the reading room apply to:</t>
    </r>
    <r>
      <rPr>
        <b/>
        <sz val="11"/>
        <rFont val="Sylfaen"/>
        <family val="1"/>
      </rPr>
      <t xml:space="preserve"> </t>
    </r>
    <r>
      <rPr>
        <sz val="11"/>
        <rFont val="Sylfaen"/>
        <family val="1"/>
      </rPr>
      <t>1) Persons with disabilities;</t>
    </r>
    <r>
      <rPr>
        <sz val="11"/>
        <color theme="1"/>
        <rFont val="Sylfaen"/>
        <family val="1"/>
        <charset val="204"/>
      </rPr>
      <t xml:space="preserve">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</si>
  <si>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 xml:space="preserve">The Archive allows other public institutions, private organizations and citizens to use its files/records for exhibition or other purposes that do not endanger the physical condition of the files/records: </t>
    </r>
    <r>
      <rPr>
        <i/>
        <sz val="11"/>
        <color theme="1"/>
        <rFont val="Sylfaen"/>
        <family val="1"/>
      </rPr>
      <t>1) The Archive allows other public institutions to use the originals and copies of its files/records.</t>
    </r>
    <r>
      <rPr>
        <sz val="11"/>
        <color theme="1"/>
        <rFont val="Sylfaen"/>
        <family val="1"/>
        <charset val="204"/>
      </rPr>
      <t xml:space="preserve">
</t>
    </r>
    <r>
      <rPr>
        <i/>
        <sz val="11"/>
        <color theme="1"/>
        <rFont val="Sylfaen"/>
        <family val="1"/>
      </rPr>
      <t>2) The Archive allows other public institutions to use only copies of its files/records.</t>
    </r>
    <r>
      <rPr>
        <sz val="11"/>
        <color theme="1"/>
        <rFont val="Sylfaen"/>
        <family val="1"/>
        <charset val="204"/>
      </rPr>
      <t xml:space="preserve">
3) The Archive allows private organizations to use the originals and copies of its files/records.
4)</t>
    </r>
    <r>
      <rPr>
        <i/>
        <sz val="11"/>
        <color theme="1"/>
        <rFont val="Sylfaen"/>
        <family val="1"/>
      </rPr>
      <t xml:space="preserve"> The Archive allows private organizations to use only copies of its files/records.</t>
    </r>
    <r>
      <rPr>
        <sz val="11"/>
        <color theme="1"/>
        <rFont val="Sylfaen"/>
        <family val="1"/>
        <charset val="204"/>
      </rPr>
      <t xml:space="preserve">
5) The Archive allows natural persons to use the originals or copies of its files/records.
</t>
    </r>
    <r>
      <rPr>
        <i/>
        <sz val="11"/>
        <color theme="1"/>
        <rFont val="Sylfaen"/>
        <family val="1"/>
      </rPr>
      <t>6) The Archive allows natural persons to use only copies of its files/records.</t>
    </r>
    <r>
      <rPr>
        <sz val="11"/>
        <color theme="1"/>
        <rFont val="Sylfaen"/>
        <family val="1"/>
        <charset val="204"/>
      </rPr>
      <t xml:space="preserve">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</si>
  <si>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r>
      <t xml:space="preserve">Access to records containing personal data, personal or/and family secrets, data about private life or containing threats to the person’s security  since the moment of their creation is granted after a period of: </t>
    </r>
    <r>
      <rPr>
        <sz val="1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</si>
  <si>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rFont val="Sylfaen"/>
        <family val="1"/>
        <charset val="204"/>
      </rPr>
      <t xml:space="preserve"> </t>
    </r>
    <r>
      <rPr>
        <b/>
        <sz val="11"/>
        <rFont val="Sylfaen"/>
        <family val="1"/>
        <charset val="204"/>
      </rPr>
      <t xml:space="preserve">data about private life or containing threats to the person’s security, is granted after: </t>
    </r>
    <r>
      <rPr>
        <sz val="11"/>
        <rFont val="Sylfaen"/>
        <family val="1"/>
        <charset val="204"/>
      </rPr>
      <t>a) 30 years or less - 1
b) 31-50 years - 0.5
c) 50 more than 50 years - 0</t>
    </r>
    <r>
      <rPr>
        <b/>
        <sz val="11"/>
        <rFont val="Sylfaen"/>
        <family val="1"/>
        <charset val="204"/>
      </rPr>
      <t xml:space="preserve">
</t>
    </r>
  </si>
  <si>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rFont val="Sylfaen"/>
        <family val="1"/>
        <charset val="204"/>
      </rPr>
      <t xml:space="preserve">
</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</si>
  <si>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0.25</t>
    </r>
  </si>
  <si>
    <t>2.10</t>
  </si>
  <si>
    <t>Link (if applicable)</t>
  </si>
  <si>
    <t>Relevant Article from the Law or Link (if applicable)</t>
  </si>
  <si>
    <t>Country: Azerbaijan</t>
  </si>
  <si>
    <t>Evaluator: Eldar Zeynalov</t>
  </si>
  <si>
    <t>Archive: Archive and accounting department of the Ministry of Internal Affairs of the Azerbaijan Republic</t>
  </si>
  <si>
    <t>Art. 2.2 PIDCHZGA (foreigners contact the AR archives through the embassies or the Ministry of Foreign Affairs). Art. 2.4 PRCHZNB (citizens turn to the management of this Archive directly, foreigners - to the Manager of the President of the Republic of Azerbaijan)</t>
  </si>
  <si>
    <t>Art. 1.5 PRCHZNB</t>
  </si>
  <si>
    <t>Art. 1.5 PRCHZNB; Art. 2.4 PIDCHZGA (foreigners provide a copy of the passport instead of the national identity card)</t>
  </si>
  <si>
    <t>Art. 2.1 PIDCHZGA</t>
  </si>
  <si>
    <t>Art. 21 of the Law "On State Secret". Article 5 PDDL</t>
  </si>
  <si>
    <t>Art. 6.3 PIDCHZGA (non-delivery of originals if there are copies). P. 6.4 PIDCHZGA (prohibition of issuing originals of photographic, film and background documents). Art. 6.5 PIDCHZGA (temporary failure due to technical condition, being at the exhibition, etc.). Article 6.6 PIDCHZGA (refusal to issue documents to the reading room that have not been scientifically and technically processed).</t>
  </si>
  <si>
    <t>Art. 6.5.4, 6.5.5</t>
  </si>
  <si>
    <t>Article 6 of the Law "On State Secrets" is not prohibited</t>
  </si>
  <si>
    <t>Has been practiced in the past; some of the documents in the inventories were written off to waste paper.</t>
  </si>
  <si>
    <t>Art. 13 LSS. Art. 3.1.3 PIDCHZGA (limitation period for classified documents). In practice, a number of documents are actually classified after the deadline.</t>
  </si>
  <si>
    <t>Art. 13.4, 14.3 LSS</t>
  </si>
  <si>
    <t>Art. 6 - Art. 12 LSS</t>
  </si>
  <si>
    <t>Art. 8 LCS(access levels); Art. 4.5 PRCHZNB (prohibition of copying materials in secret storage).</t>
  </si>
  <si>
    <t>Art. 3.1.3 PIDCHZGA (personal information on cases of the repressed is available to researchers upon expiration of the statute of limitations)</t>
  </si>
  <si>
    <t>Article 8 of ZNAF (about a special part of the state archive). Art. 14 ZSI, Art. 13.5, 21.2 ZRKRD (on the protection of the working methods of special services and persons collaborating with them).</t>
  </si>
  <si>
    <t>Art. 10 ZNAF.</t>
  </si>
  <si>
    <t>Art. Art. 5-7, 9-10, 16, 19-21 ZNAF (about non-state archives). In particular, Article 19 of the ZNAF guarantees the relation of state with non-state archives.</t>
  </si>
  <si>
    <t>Art. 7 LSS.</t>
  </si>
  <si>
    <t>Art. 3.1.3 PIDCHZGA (75 years after the creation of the document)</t>
  </si>
  <si>
    <t>Art. 3.1.3 PIDCHZGA (30 years after the death of a person, and if the date of death is unknown - 110 years from the date of birth).</t>
  </si>
  <si>
    <t>These data are protected on a general basis, with the exception of the health of senior officials (Art. 7 LSS), and may be disclosed by court order. Some of the personal information related to the public service may be public. secrecy and protected even after dismissal (Articles 18.0.7, 20.1.4 LCS)</t>
  </si>
  <si>
    <t>The administrative regulations define the types of services and their provision free of charge (ARVAS).</t>
  </si>
  <si>
    <t> Services 1-4 are provided.</t>
  </si>
  <si>
    <t>Up to 10 days (ARVAS, Art. 3.4.2)</t>
  </si>
  <si>
    <t>The certificates are free for all categories of applicants (Art. 2.2 ARVAS).</t>
  </si>
  <si>
    <t>The archive does not issue certificates of ownership</t>
  </si>
  <si>
    <t>The archive does not have its own website. On the portal of public services there is a page with instructions for applying for information to the Ministry of Internal Affairs (in az. Language).</t>
  </si>
  <si>
    <t>Archival legislation is available in Azerbaijani language on the website of the unified electronic Internet base of regulatory documents http://www.e-qanun.az/</t>
  </si>
  <si>
    <t>The base of regulatory documents is available at az. language administrative regulations for the receipt of applications and the issuance of certificates. In a simplified form, information is duplicated on the portal of public services.</t>
  </si>
  <si>
    <t>Although research work, in principle, is not excluded, only procedures for obtaining background information are described.</t>
  </si>
  <si>
    <t>In the administrative regulations, only 3 types of documents are indicated for which certificates are issued: service in the Ministry of Internal Affairs of the Republic of Azerbaijan; participation in battles to protect the territorial integrity of the Azerbaijan Republic; repression and rehabilitation. Detailed information on the archive funds is not provided; it can be obtained in a specific request.</t>
  </si>
  <si>
    <t>Currently, active work is underway to digitize archival documents.</t>
  </si>
  <si>
    <t>You can make a request and receive a response in a scanned form, but not online, but by email. Mail.</t>
  </si>
  <si>
    <t>Receiving scanned documents is possible free of charge upon request (by post or e-mail).</t>
  </si>
  <si>
    <t>There is no website at all. The website of the Ministry of Internal Affairs of the Republic of Azerbaijan has published contact information for the archive management. Recruitment advertisements for the Archives Office are published by the state news agency and reprinted by some electronic media.</t>
  </si>
  <si>
    <t>There is no reading room as such in the archive, but researchers (1-2) are given a place in the chief's office. To access the researcher, a certificate and application are required. When requesting reference information, it is sometimes required to provide information confirming the attitude to the request (participation in battles, family ties with the repressed, etc.).</t>
  </si>
  <si>
    <t>Individuals and legal entities can use regular or email. by mail to apply.</t>
  </si>
  <si>
    <t>Upon written requests, information is provided to foreigners without the consent of the Ministry of Foreign Affairs. Access to documents is possible with the permission of the Ministry of Internal Affairs of the Republic of Azerbaijan.</t>
  </si>
  <si>
    <t>Up to 10 days (Art. 2.4 PIDCHZGA; Art. 1.7 ARVAS)</t>
  </si>
  <si>
    <t>Clarified, but verbally.</t>
  </si>
  <si>
    <t>The Archive does not have this procedure.</t>
  </si>
  <si>
    <t>The right to file a complaint is enshrined in Art. 3.2.16 PIDCHZGA, Art. 3.6.1 ARVAS. The complaint is considered within 15 working days, in a difficult case - up to 30 days (Article 3.6.3 ARVAS). Contacts of a higher authority (GUOSI of the Ministry of Internal Affairs of the AR, the Minister of Internal Affairs and his deputies) are available on the website of the Ministry of Internal Affairs of the AR.</t>
  </si>
  <si>
    <t>In real terms.</t>
  </si>
  <si>
    <t>Recording is carried out on your carrier.</t>
  </si>
  <si>
    <t>Art. 3.2.5 PIDCHZGA (paper documents - up to 2 days)</t>
  </si>
  <si>
    <t>Art. 3.2.5 PIDCHZGA (up to 10 storage units, up to 150 pages in each).</t>
  </si>
  <si>
    <t>Free.</t>
  </si>
  <si>
    <t>Free</t>
  </si>
  <si>
    <t>By law, Archive services are free for all categories.</t>
  </si>
  <si>
    <t>Art. 3.2.6 PRCHZNB (by special permission of the Archive management, if the hardware does not have a scanning device).</t>
  </si>
  <si>
    <t>Art. 3.4.2 PIDCHZGA (prohibition), Art. 3.4.2.1 PIDCHZGA (prohibition of mobile phones with a camera), Art. 7.5.1 PIDCHZGA (using your own scanners and cameras with the permission of the administration and under the supervision of employees).</t>
  </si>
  <si>
    <t>Up to 10 days (Art. 1.7 ARVAS). In practice, in real terms.</t>
  </si>
  <si>
    <t>Upon agreement.</t>
  </si>
  <si>
    <t>The document is recovered first, then scanned or issued.</t>
  </si>
  <si>
    <t>Not regulated, depends on the volume and complexity of the work.</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</si>
</sst>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b/>
      <sz val="11"/>
      <color theme="1"/>
      <name val="Calibri"/>
      <family val="2"/>
      <charset val="204"/>
      <scheme val="minor"/>
    </font>
    <font>
      <b/>
      <sz val="14"/>
      <color theme="1"/>
      <name val="Sylfaen"/>
      <family val="1"/>
      <charset val="204"/>
    </font>
    <font>
      <sz val="14"/>
      <color theme="1"/>
      <name val="Sylfaen"/>
      <family val="1"/>
      <charset val="204"/>
    </font>
    <font>
      <b/>
      <sz val="11"/>
      <name val="Sylfaen"/>
      <family val="1"/>
    </font>
    <font>
      <sz val="11"/>
      <name val="Sylfaen"/>
      <family val="1"/>
    </font>
    <font>
      <i/>
      <sz val="11"/>
      <color theme="1"/>
      <name val="Sylfaen"/>
      <family val="1"/>
    </font>
    <font>
      <b/>
      <sz val="11"/>
      <name val="Sylfaen"/>
      <family val="1"/>
      <charset val="204"/>
    </font>
    <font>
      <sz val="11"/>
      <name val="Calibri"/>
      <family val="2"/>
      <scheme val="minor"/>
    </font>
    <font>
      <sz val="11"/>
      <color rgb="FF000000"/>
      <name val="Calibri"/>
      <family val="2"/>
      <charset val="204"/>
      <scheme val="minor"/>
    </font>
    <font>
      <u/>
      <sz val="11"/>
      <color rgb="FF0563C1"/>
      <name val="Calibri"/>
      <family val="2"/>
      <charset val="204"/>
      <scheme val="minor"/>
    </font>
    <font>
      <sz val="11"/>
      <color indexed="8"/>
      <name val="Calibri"/>
      <family val="2"/>
      <charset val="1"/>
    </font>
    <font>
      <sz val="11"/>
      <color indexed="8"/>
      <name val="Sylfaen"/>
      <family val="1"/>
      <charset val="204"/>
    </font>
    <font>
      <sz val="11"/>
      <color indexed="8"/>
      <name val="Calibri"/>
      <family val="2"/>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
      <left/>
      <right/>
      <top/>
      <bottom style="medium">
        <color indexed="64"/>
      </bottom>
      <diagonal/>
    </border>
    <border>
      <left style="medium">
        <color indexed="10"/>
      </left>
      <right style="medium">
        <color indexed="10"/>
      </right>
      <top style="medium">
        <color indexed="10"/>
      </top>
      <bottom style="thin">
        <color indexed="8"/>
      </bottom>
      <diagonal/>
    </border>
    <border>
      <left style="medium">
        <color indexed="10"/>
      </left>
      <right style="medium">
        <color indexed="10"/>
      </right>
      <top style="thin">
        <color indexed="8"/>
      </top>
      <bottom style="thin">
        <color indexed="8"/>
      </bottom>
      <diagonal/>
    </border>
    <border>
      <left style="medium">
        <color indexed="10"/>
      </left>
      <right style="medium">
        <color indexed="10"/>
      </right>
      <top style="thin">
        <color indexed="8"/>
      </top>
      <bottom style="medium">
        <color indexed="10"/>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2">
    <xf numFmtId="0" fontId="0" fillId="0" borderId="0"/>
    <xf numFmtId="0" fontId="24" fillId="0" borderId="0"/>
  </cellStyleXfs>
  <cellXfs count="112">
    <xf numFmtId="0" fontId="0" fillId="0" borderId="0" xfId="0"/>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2" xfId="0" applyFont="1" applyBorder="1" applyAlignment="1">
      <alignment horizontal="left" vertical="center" wrapText="1"/>
    </xf>
    <xf numFmtId="0" fontId="0" fillId="0" borderId="4" xfId="0"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vertical="center" wrapText="1"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left" vertical="center" wrapText="1"/>
    </xf>
    <xf numFmtId="0" fontId="0" fillId="0" borderId="20" xfId="0"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10" fontId="10" fillId="0" borderId="21" xfId="0" applyNumberFormat="1"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left"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1" xfId="0" applyFont="1" applyBorder="1" applyAlignment="1">
      <alignment horizontal="center" vertical="center"/>
    </xf>
    <xf numFmtId="0" fontId="2" fillId="0" borderId="2" xfId="0" applyFont="1" applyBorder="1" applyAlignment="1">
      <alignment wrapText="1"/>
    </xf>
    <xf numFmtId="0" fontId="2" fillId="0" borderId="2" xfId="0" applyFont="1" applyBorder="1" applyAlignment="1">
      <alignment vertical="center" wrapText="1"/>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3" fillId="0" borderId="2" xfId="0" applyFont="1" applyBorder="1" applyAlignment="1">
      <alignment vertical="center" wrapText="1"/>
    </xf>
    <xf numFmtId="0" fontId="13" fillId="0" borderId="2" xfId="0" applyFont="1" applyBorder="1" applyAlignment="1">
      <alignment wrapText="1"/>
    </xf>
    <xf numFmtId="0" fontId="3"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2" fillId="0" borderId="2" xfId="0" applyFont="1" applyBorder="1" applyAlignment="1">
      <alignment horizontal="left" vertical="top" wrapText="1"/>
    </xf>
    <xf numFmtId="0" fontId="0" fillId="0" borderId="14" xfId="0" applyFont="1" applyBorder="1" applyAlignment="1">
      <alignment horizontal="center" vertical="center"/>
    </xf>
    <xf numFmtId="0" fontId="3" fillId="0" borderId="13" xfId="0" applyFont="1" applyBorder="1" applyAlignment="1">
      <alignment horizontal="center" vertical="center"/>
    </xf>
    <xf numFmtId="0" fontId="14" fillId="0" borderId="1" xfId="0" applyFont="1" applyBorder="1" applyAlignment="1">
      <alignment horizontal="center" vertical="center"/>
    </xf>
    <xf numFmtId="0" fontId="11" fillId="0" borderId="0" xfId="0" applyFont="1"/>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25" xfId="0"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10" fontId="15"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20" fillId="0" borderId="2" xfId="0" applyFont="1" applyBorder="1" applyAlignment="1">
      <alignment vertical="center" wrapText="1"/>
    </xf>
    <xf numFmtId="0" fontId="21" fillId="0" borderId="0" xfId="0" applyFont="1"/>
    <xf numFmtId="0" fontId="21" fillId="0" borderId="0" xfId="0" applyFont="1" applyFill="1"/>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0" fillId="2" borderId="4" xfId="0" applyFill="1" applyBorder="1" applyAlignment="1">
      <alignment horizontal="center" vertical="center"/>
    </xf>
    <xf numFmtId="0" fontId="3" fillId="2" borderId="13" xfId="0" applyFont="1" applyFill="1" applyBorder="1" applyAlignment="1">
      <alignment horizontal="center" vertical="center"/>
    </xf>
    <xf numFmtId="0" fontId="2"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wrapText="1"/>
    </xf>
    <xf numFmtId="0" fontId="0" fillId="0" borderId="0" xfId="0" applyAlignment="1">
      <alignment wrapText="1"/>
    </xf>
    <xf numFmtId="0" fontId="13" fillId="0" borderId="6" xfId="0" applyFont="1" applyBorder="1" applyAlignment="1">
      <alignment horizontal="center" vertical="center" wrapText="1"/>
    </xf>
    <xf numFmtId="0" fontId="9" fillId="0" borderId="7" xfId="0" applyFont="1" applyBorder="1" applyAlignment="1">
      <alignment vertical="center" wrapText="1"/>
    </xf>
    <xf numFmtId="0" fontId="22" fillId="0" borderId="7" xfId="0" applyFont="1" applyBorder="1" applyAlignment="1">
      <alignment vertical="center" wrapText="1"/>
    </xf>
    <xf numFmtId="0" fontId="23" fillId="0" borderId="7" xfId="0" applyFont="1" applyBorder="1" applyAlignment="1">
      <alignment vertic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15" fillId="0" borderId="0" xfId="0" applyFont="1" applyAlignment="1">
      <alignment wrapText="1"/>
    </xf>
    <xf numFmtId="0" fontId="0" fillId="0" borderId="0" xfId="0" applyAlignment="1">
      <alignment wrapText="1"/>
    </xf>
    <xf numFmtId="0" fontId="16" fillId="0" borderId="0" xfId="0" applyFont="1" applyAlignment="1">
      <alignment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5" fillId="0" borderId="27" xfId="1" applyFont="1" applyBorder="1" applyAlignment="1">
      <alignment horizontal="center" vertical="center" wrapText="1"/>
    </xf>
    <xf numFmtId="0" fontId="25" fillId="0" borderId="28" xfId="1" applyFont="1" applyBorder="1" applyAlignment="1">
      <alignment horizontal="center" vertical="center" wrapText="1"/>
    </xf>
    <xf numFmtId="0" fontId="24" fillId="0" borderId="28" xfId="1" applyFont="1" applyBorder="1" applyAlignment="1">
      <alignment horizontal="center" vertical="center"/>
    </xf>
    <xf numFmtId="0" fontId="26" fillId="0" borderId="28" xfId="1" applyFont="1" applyBorder="1" applyAlignment="1">
      <alignment horizontal="center" vertical="center"/>
    </xf>
    <xf numFmtId="0" fontId="26" fillId="0" borderId="29" xfId="1" applyFont="1" applyBorder="1" applyAlignment="1">
      <alignment horizontal="center" vertical="center"/>
    </xf>
    <xf numFmtId="0" fontId="24" fillId="0" borderId="29" xfId="1" applyFont="1" applyBorder="1" applyAlignment="1">
      <alignment horizontal="center" vertical="center"/>
    </xf>
    <xf numFmtId="0" fontId="1" fillId="0" borderId="0" xfId="0" applyFont="1" applyAlignment="1">
      <alignment vertical="center" wrapText="1"/>
    </xf>
    <xf numFmtId="0" fontId="8" fillId="0" borderId="7" xfId="0" applyFont="1" applyBorder="1" applyAlignment="1">
      <alignment vertical="center" wrapText="1"/>
    </xf>
    <xf numFmtId="0" fontId="1" fillId="0" borderId="26"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7" xfId="0" applyFont="1" applyBorder="1" applyAlignment="1">
      <alignment vertical="center" wrapText="1"/>
    </xf>
    <xf numFmtId="0" fontId="1" fillId="0" borderId="32" xfId="0" applyFont="1" applyBorder="1" applyAlignment="1">
      <alignment vertical="center" wrapText="1"/>
    </xf>
    <xf numFmtId="0" fontId="13" fillId="0" borderId="7" xfId="0" applyFont="1" applyBorder="1" applyAlignment="1">
      <alignment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opLeftCell="A28" workbookViewId="0">
      <selection activeCell="H7" sqref="H7:I30"/>
    </sheetView>
  </sheetViews>
  <sheetFormatPr defaultRowHeight="15" x14ac:dyDescent="0.25"/>
  <cols>
    <col min="1" max="2" width="9.140625" style="15"/>
    <col min="3" max="3" width="11.42578125" style="2" customWidth="1"/>
    <col min="4" max="4" width="18.140625" style="2" customWidth="1"/>
    <col min="5" max="5" width="59.5703125" style="1" customWidth="1"/>
    <col min="6" max="6" width="14.5703125" style="34" customWidth="1"/>
    <col min="7" max="7" width="12.85546875" style="2" customWidth="1"/>
    <col min="8" max="8" width="49.28515625" style="1" customWidth="1"/>
    <col min="9" max="9" width="9.140625" style="15"/>
    <col min="10" max="21" width="9.140625" style="48"/>
    <col min="22" max="23" width="9.140625" style="18"/>
  </cols>
  <sheetData>
    <row r="1" spans="3:18" x14ac:dyDescent="0.25">
      <c r="C1" s="16"/>
      <c r="D1" s="16"/>
      <c r="E1" s="17"/>
      <c r="F1" s="33"/>
      <c r="G1" s="16"/>
      <c r="H1" s="17"/>
    </row>
    <row r="2" spans="3:18" ht="16.5" customHeight="1" x14ac:dyDescent="0.35">
      <c r="C2" s="16"/>
      <c r="D2" s="89" t="s">
        <v>144</v>
      </c>
      <c r="E2" s="90"/>
      <c r="F2" s="90"/>
      <c r="G2" s="90"/>
      <c r="H2" s="90"/>
    </row>
    <row r="3" spans="3:18" ht="15" customHeight="1" x14ac:dyDescent="0.25">
      <c r="C3" s="16"/>
      <c r="D3" s="91" t="s">
        <v>154</v>
      </c>
      <c r="E3" s="90"/>
      <c r="F3" s="90"/>
      <c r="G3" s="90"/>
      <c r="H3" s="17"/>
    </row>
    <row r="4" spans="3:18" ht="15" customHeight="1" x14ac:dyDescent="0.25">
      <c r="C4" s="16"/>
      <c r="D4" s="91" t="s">
        <v>156</v>
      </c>
      <c r="E4" s="90"/>
      <c r="F4" s="90"/>
      <c r="G4" s="90"/>
      <c r="H4" s="17"/>
    </row>
    <row r="5" spans="3:18" ht="15" customHeight="1" x14ac:dyDescent="0.25">
      <c r="C5" s="16"/>
      <c r="D5" s="91" t="s">
        <v>155</v>
      </c>
      <c r="E5" s="90"/>
      <c r="F5" s="90"/>
      <c r="G5" s="90"/>
      <c r="H5" s="82"/>
    </row>
    <row r="6" spans="3:18" ht="15.75" thickBot="1" x14ac:dyDescent="0.3">
      <c r="C6" s="16"/>
      <c r="D6" s="16"/>
      <c r="E6" s="17"/>
      <c r="F6" s="33"/>
      <c r="G6" s="16"/>
      <c r="H6" s="17"/>
    </row>
    <row r="7" spans="3:18" ht="45.75" thickBot="1" x14ac:dyDescent="0.3">
      <c r="C7" s="19" t="s">
        <v>0</v>
      </c>
      <c r="D7" s="20" t="s">
        <v>1</v>
      </c>
      <c r="E7" s="21" t="s">
        <v>2</v>
      </c>
      <c r="F7" s="22" t="s">
        <v>30</v>
      </c>
      <c r="G7" s="23" t="s">
        <v>3</v>
      </c>
      <c r="H7" s="83" t="s">
        <v>4</v>
      </c>
      <c r="I7" s="104"/>
      <c r="J7" s="46" t="s">
        <v>76</v>
      </c>
      <c r="K7" s="47" t="s">
        <v>77</v>
      </c>
      <c r="L7" s="47" t="s">
        <v>78</v>
      </c>
      <c r="M7" s="47" t="s">
        <v>79</v>
      </c>
      <c r="N7" s="48">
        <v>1</v>
      </c>
      <c r="O7" s="48">
        <v>0</v>
      </c>
    </row>
    <row r="8" spans="3:18" ht="90.75" thickBot="1" x14ac:dyDescent="0.3">
      <c r="C8" s="24" t="s">
        <v>5</v>
      </c>
      <c r="D8" s="3">
        <v>4</v>
      </c>
      <c r="E8" s="25" t="s">
        <v>29</v>
      </c>
      <c r="F8" s="98" t="s">
        <v>76</v>
      </c>
      <c r="G8" s="26">
        <f>IF(F8=J7,J8*D8)+IF(F8=K7,K8*D8)</f>
        <v>4</v>
      </c>
      <c r="H8" s="84" t="s">
        <v>157</v>
      </c>
      <c r="I8" s="104"/>
      <c r="J8" s="52">
        <v>1</v>
      </c>
      <c r="K8" s="52">
        <v>0.25</v>
      </c>
      <c r="L8" s="53"/>
      <c r="M8" s="53"/>
      <c r="N8" s="48">
        <f>IF(F8=J7,N7)+IF(F8=K7,N7)+IF(F8=L7,N7)+IF(F8=M7,N7)+IF(F8=O7,O7)</f>
        <v>1</v>
      </c>
      <c r="Q8" s="48">
        <f>D8*N8</f>
        <v>4</v>
      </c>
    </row>
    <row r="9" spans="3:18" ht="165.75" thickBot="1" x14ac:dyDescent="0.3">
      <c r="C9" s="24" t="s">
        <v>6</v>
      </c>
      <c r="D9" s="3">
        <v>4</v>
      </c>
      <c r="E9" s="25" t="s">
        <v>28</v>
      </c>
      <c r="F9" s="99" t="s">
        <v>78</v>
      </c>
      <c r="G9" s="26">
        <f>IF(F9=J7,J9*D9)+IF(F9=K7,K9*D9)+IF(F9=L7,L9*D9)+IF(F9=M7,M9*D9)</f>
        <v>1</v>
      </c>
      <c r="H9" s="84" t="s">
        <v>158</v>
      </c>
      <c r="I9" s="104"/>
      <c r="J9" s="53">
        <v>1</v>
      </c>
      <c r="K9" s="53">
        <v>0.5</v>
      </c>
      <c r="L9" s="53">
        <v>0.25</v>
      </c>
      <c r="M9" s="53">
        <v>0</v>
      </c>
      <c r="N9" s="48">
        <f>IF(F9=J7,N7)+IF(F9=K7,N7)+IF(F9=L7,N7)+IF(F9=M7,N7)+IF(F9=O7,O7)</f>
        <v>1</v>
      </c>
      <c r="Q9" s="48">
        <f>D9*N9</f>
        <v>4</v>
      </c>
      <c r="R9" s="72"/>
    </row>
    <row r="10" spans="3:18" ht="195.75" thickBot="1" x14ac:dyDescent="0.3">
      <c r="C10" s="60" t="s">
        <v>7</v>
      </c>
      <c r="D10" s="3">
        <v>4</v>
      </c>
      <c r="E10" s="25" t="s">
        <v>31</v>
      </c>
      <c r="F10" s="100" t="s">
        <v>76</v>
      </c>
      <c r="G10" s="26">
        <f>IF(F10=J7,J10*D10)+IF(F10=K7,K10*D10)+IF(F10=L7,L10*D10)+IF(F10=M7,M10*D10)</f>
        <v>4</v>
      </c>
      <c r="H10" s="84" t="s">
        <v>159</v>
      </c>
      <c r="I10" s="104"/>
      <c r="J10" s="48">
        <v>1</v>
      </c>
      <c r="K10" s="48">
        <v>0.75</v>
      </c>
      <c r="L10" s="48">
        <v>0.5</v>
      </c>
      <c r="M10" s="48">
        <v>0</v>
      </c>
      <c r="N10" s="48">
        <f>IF(F10=J7,N7)+IF(F10=K7,N7)+IF(F10=L7,N7)+IF(F10=M7,N7)+IF(F10=O7,O7)</f>
        <v>1</v>
      </c>
      <c r="Q10" s="48">
        <f t="shared" ref="Q10:Q30" si="0">D10*N10</f>
        <v>4</v>
      </c>
    </row>
    <row r="11" spans="3:18" ht="90.75" thickBot="1" x14ac:dyDescent="0.3">
      <c r="C11" s="24" t="s">
        <v>8</v>
      </c>
      <c r="D11" s="3">
        <v>4</v>
      </c>
      <c r="E11" s="25" t="s">
        <v>32</v>
      </c>
      <c r="F11" s="100" t="s">
        <v>77</v>
      </c>
      <c r="G11" s="26">
        <f>IF(F11=J7,J11*D11)+IF(F11=K7,K11*D11)+IF(F11=L7,L11*D11)</f>
        <v>1</v>
      </c>
      <c r="H11" s="84" t="s">
        <v>160</v>
      </c>
      <c r="I11" s="104"/>
      <c r="J11" s="48">
        <v>1</v>
      </c>
      <c r="K11" s="48">
        <v>0.25</v>
      </c>
      <c r="L11" s="48">
        <v>0</v>
      </c>
      <c r="N11" s="48">
        <f>IF(F11=J7,N7)+IF(F11=K7,N7)+IF(F11=L7,N7)+IF(F11=M7,N7)+IF(F11=O7,O7)</f>
        <v>1</v>
      </c>
      <c r="Q11" s="48">
        <f t="shared" si="0"/>
        <v>4</v>
      </c>
    </row>
    <row r="12" spans="3:18" ht="90.75" thickBot="1" x14ac:dyDescent="0.3">
      <c r="C12" s="24" t="s">
        <v>9</v>
      </c>
      <c r="D12" s="3">
        <v>3</v>
      </c>
      <c r="E12" s="27" t="s">
        <v>33</v>
      </c>
      <c r="F12" s="100" t="s">
        <v>77</v>
      </c>
      <c r="G12" s="26">
        <f>IF(F12=J7,J12*D12)+IF(F12=K7,K12*D12)+IF(F12=L7,L12*D12)</f>
        <v>2.25</v>
      </c>
      <c r="H12" s="84" t="s">
        <v>161</v>
      </c>
      <c r="I12" s="104"/>
      <c r="J12" s="48">
        <v>1</v>
      </c>
      <c r="K12" s="48">
        <v>0.75</v>
      </c>
      <c r="L12" s="48">
        <v>0</v>
      </c>
      <c r="N12" s="48">
        <f>IF(F12=J7,N7)+IF(F12=K7,N7)+IF(F12=L7,N7)+IF(F12=M7,N7)+IF(F12=O7,O7)</f>
        <v>1</v>
      </c>
      <c r="Q12" s="48">
        <f t="shared" si="0"/>
        <v>3</v>
      </c>
    </row>
    <row r="13" spans="3:18" ht="90.75" thickBot="1" x14ac:dyDescent="0.3">
      <c r="C13" s="24" t="s">
        <v>10</v>
      </c>
      <c r="D13" s="3">
        <v>3</v>
      </c>
      <c r="E13" s="25" t="s">
        <v>34</v>
      </c>
      <c r="F13" s="101" t="s">
        <v>77</v>
      </c>
      <c r="G13" s="26">
        <f>IF(F13=J7,J13*D13)+IF(F13=K7,K13*D13)+IF(F13=L7,L13*D13)</f>
        <v>1.5</v>
      </c>
      <c r="H13" s="84" t="s">
        <v>160</v>
      </c>
      <c r="I13" s="104"/>
      <c r="J13" s="48">
        <v>1</v>
      </c>
      <c r="K13" s="48">
        <v>0.5</v>
      </c>
      <c r="L13" s="48">
        <v>0</v>
      </c>
      <c r="N13" s="48">
        <f>IF(F13=J7,N7)+IF(F13=K7,N7)+IF(F13=L7,N7)+IF(F13=M7,N7)+IF(F13=O7,O7)</f>
        <v>1</v>
      </c>
      <c r="Q13" s="48">
        <f t="shared" si="0"/>
        <v>3</v>
      </c>
    </row>
    <row r="14" spans="3:18" ht="90.75" thickBot="1" x14ac:dyDescent="0.3">
      <c r="C14" s="24" t="s">
        <v>11</v>
      </c>
      <c r="D14" s="3">
        <v>4</v>
      </c>
      <c r="E14" s="25" t="s">
        <v>35</v>
      </c>
      <c r="F14" s="101" t="s">
        <v>76</v>
      </c>
      <c r="G14" s="26">
        <f>IF(F14=J7,J14*D14)+IF(F14=K7,K14*D14)+IF(F14=L7,L14*D14)</f>
        <v>4</v>
      </c>
      <c r="H14" s="84"/>
      <c r="I14" s="104"/>
      <c r="J14" s="48">
        <v>1</v>
      </c>
      <c r="K14" s="48">
        <v>0.5</v>
      </c>
      <c r="L14" s="48">
        <v>0</v>
      </c>
      <c r="N14" s="48">
        <f>IF(F14=J7,N7)+IF(F14=K7,N7)+IF(F14=L7,N7)+IF(F14=M7,N7)+IF(F14=O7,O7)</f>
        <v>1</v>
      </c>
      <c r="Q14" s="48">
        <f t="shared" si="0"/>
        <v>4</v>
      </c>
    </row>
    <row r="15" spans="3:18" ht="165.75" thickBot="1" x14ac:dyDescent="0.3">
      <c r="C15" s="24" t="s">
        <v>12</v>
      </c>
      <c r="D15" s="3">
        <v>4</v>
      </c>
      <c r="E15" s="25" t="s">
        <v>36</v>
      </c>
      <c r="F15" s="101" t="s">
        <v>77</v>
      </c>
      <c r="G15" s="26">
        <f>IF(F15=J7,J15*D15)+IF(F15=K7,K15*D15)+IF(F15=L7,L15*D15)</f>
        <v>3</v>
      </c>
      <c r="H15" s="84" t="s">
        <v>162</v>
      </c>
      <c r="I15" s="104"/>
      <c r="J15" s="48">
        <v>1</v>
      </c>
      <c r="K15" s="48">
        <v>0.75</v>
      </c>
      <c r="L15" s="48">
        <v>0</v>
      </c>
      <c r="N15" s="48">
        <f>IF(F15=J7,N7)+IF(F15=K7,N7)+IF(F15=L7,N7)+IF(F15=M7,N7)+IF(F15=O7,O7)</f>
        <v>1</v>
      </c>
      <c r="Q15" s="48">
        <f t="shared" si="0"/>
        <v>4</v>
      </c>
    </row>
    <row r="16" spans="3:18" ht="90.75" thickBot="1" x14ac:dyDescent="0.3">
      <c r="C16" s="24" t="s">
        <v>13</v>
      </c>
      <c r="D16" s="3">
        <v>2</v>
      </c>
      <c r="E16" s="25" t="s">
        <v>37</v>
      </c>
      <c r="F16" s="101" t="s">
        <v>76</v>
      </c>
      <c r="G16" s="26">
        <f>IF(F16=J7,J16*D16)+IF(F16=K7,K16*D16)</f>
        <v>2</v>
      </c>
      <c r="H16" s="84"/>
      <c r="I16" s="104"/>
      <c r="J16" s="48">
        <v>1</v>
      </c>
      <c r="K16" s="48">
        <v>0</v>
      </c>
      <c r="N16" s="48">
        <f>IF(F16=J7,N7)+IF(F16=K7,N7)+IF(F16=L7,N7)+IF(F16=M7,N7)+IF(F16=O7,O7)</f>
        <v>1</v>
      </c>
      <c r="Q16" s="48">
        <f t="shared" si="0"/>
        <v>2</v>
      </c>
    </row>
    <row r="17" spans="3:23" ht="390.75" thickBot="1" x14ac:dyDescent="0.3">
      <c r="C17" s="24" t="s">
        <v>14</v>
      </c>
      <c r="D17" s="3">
        <v>2</v>
      </c>
      <c r="E17" s="25" t="s">
        <v>146</v>
      </c>
      <c r="F17" s="101" t="s">
        <v>78</v>
      </c>
      <c r="G17" s="26">
        <f>IF(F17=J7,J17*D17)+IF(F17=K7,K17*D17)+IF(F17=L7,L17*D17)</f>
        <v>1</v>
      </c>
      <c r="H17" s="84" t="s">
        <v>163</v>
      </c>
      <c r="I17" s="104"/>
      <c r="J17" s="48">
        <v>1</v>
      </c>
      <c r="K17" s="48">
        <v>0.75</v>
      </c>
      <c r="L17" s="48">
        <v>0.5</v>
      </c>
      <c r="M17" s="48">
        <v>0</v>
      </c>
      <c r="N17" s="48">
        <f>IF(F17=J7,N7)+IF(F17=K7,N7)+IF(F17=L7,N7)+IF(F17=M7,N7)+IF(F17=O7,O7)</f>
        <v>1</v>
      </c>
      <c r="Q17" s="48">
        <f t="shared" si="0"/>
        <v>2</v>
      </c>
    </row>
    <row r="18" spans="3:23" ht="90.75" thickBot="1" x14ac:dyDescent="0.3">
      <c r="C18" s="24" t="s">
        <v>15</v>
      </c>
      <c r="D18" s="3">
        <v>3</v>
      </c>
      <c r="E18" s="25" t="s">
        <v>38</v>
      </c>
      <c r="F18" s="101" t="s">
        <v>77</v>
      </c>
      <c r="G18" s="26">
        <f>IF(F18=J7,J18*D18)+IF(F18=K7,K18*D18)+IF(F18=L7,L18*D18)</f>
        <v>1.5</v>
      </c>
      <c r="H18" s="84"/>
      <c r="I18" s="104"/>
      <c r="J18" s="48">
        <v>1</v>
      </c>
      <c r="K18" s="48">
        <v>0.5</v>
      </c>
      <c r="L18" s="48">
        <v>0</v>
      </c>
      <c r="N18" s="48">
        <f>IF(F18=J7,N7)+IF(F18=K7,N7)+IF(F18=L7,N7)+IF(F18=M7,N7)+IF(F18=O7,O7)</f>
        <v>1</v>
      </c>
      <c r="Q18" s="48">
        <f t="shared" si="0"/>
        <v>3</v>
      </c>
    </row>
    <row r="19" spans="3:23" ht="60.75" thickBot="1" x14ac:dyDescent="0.3">
      <c r="C19" s="24" t="s">
        <v>16</v>
      </c>
      <c r="D19" s="3">
        <v>2</v>
      </c>
      <c r="E19" s="27" t="s">
        <v>39</v>
      </c>
      <c r="F19" s="101" t="s">
        <v>76</v>
      </c>
      <c r="G19" s="26">
        <f>IF(F19=J7,J19*D19)+IF(F19=K7,K19*D19)</f>
        <v>2</v>
      </c>
      <c r="H19" s="84"/>
      <c r="I19" s="104"/>
      <c r="J19" s="48">
        <v>1</v>
      </c>
      <c r="K19" s="48">
        <v>0</v>
      </c>
      <c r="N19" s="48">
        <f>IF(F19=J7,N7)+IF(F19=K7,N7)+IF(F19=L7,N7)+IF(F19=M7,N7)+IF(F19=O7,O7)</f>
        <v>1</v>
      </c>
      <c r="Q19" s="48">
        <f t="shared" si="0"/>
        <v>2</v>
      </c>
    </row>
    <row r="20" spans="3:23" ht="120.75" thickBot="1" x14ac:dyDescent="0.3">
      <c r="C20" s="24" t="s">
        <v>17</v>
      </c>
      <c r="D20" s="3">
        <v>4</v>
      </c>
      <c r="E20" s="25" t="s">
        <v>40</v>
      </c>
      <c r="F20" s="101" t="s">
        <v>77</v>
      </c>
      <c r="G20" s="26">
        <f>IF(F20=J7,J20*D20)+IF(F20=K7,K20*D20)+IF(F20=L7,L20*D20)</f>
        <v>2</v>
      </c>
      <c r="H20" s="84" t="s">
        <v>164</v>
      </c>
      <c r="I20" s="104"/>
      <c r="J20" s="48">
        <v>1</v>
      </c>
      <c r="K20" s="48">
        <v>0.5</v>
      </c>
      <c r="L20" s="48">
        <v>0</v>
      </c>
      <c r="N20" s="48">
        <f>IF(F20=J7,N7)+IF(F20=K7,N7)+IF(F20=L7,N7)+IF(F20=M7,N7)+IF(F20=O7,O7)</f>
        <v>1</v>
      </c>
      <c r="Q20" s="48">
        <f t="shared" si="0"/>
        <v>4</v>
      </c>
    </row>
    <row r="21" spans="3:23" s="15" customFormat="1" ht="45.75" thickBot="1" x14ac:dyDescent="0.3">
      <c r="C21" s="77" t="s">
        <v>18</v>
      </c>
      <c r="D21" s="74">
        <v>4</v>
      </c>
      <c r="E21" s="75" t="s">
        <v>41</v>
      </c>
      <c r="F21" s="101" t="s">
        <v>76</v>
      </c>
      <c r="G21" s="26">
        <f>IF(F21=J7,J21*D21)+IF(F21=K7,K21*D21)</f>
        <v>4</v>
      </c>
      <c r="H21" s="84" t="s">
        <v>165</v>
      </c>
      <c r="I21" s="104"/>
      <c r="J21" s="18">
        <v>1</v>
      </c>
      <c r="K21" s="18">
        <v>0</v>
      </c>
      <c r="L21" s="18"/>
      <c r="M21" s="18"/>
      <c r="N21" s="18">
        <f>IF(F21=J7,N7)+IF(F21=K7,N7)+IF(F21=L7,N7)+IF(F21=M7,N7)+IF(F21=O7,O7)</f>
        <v>1</v>
      </c>
      <c r="O21" s="18"/>
      <c r="P21" s="18"/>
      <c r="Q21" s="18">
        <f t="shared" si="0"/>
        <v>4</v>
      </c>
      <c r="R21" s="18"/>
      <c r="S21" s="18"/>
      <c r="T21" s="18"/>
      <c r="U21" s="18"/>
      <c r="V21" s="18"/>
      <c r="W21" s="18"/>
    </row>
    <row r="22" spans="3:23" ht="90.75" thickBot="1" x14ac:dyDescent="0.3">
      <c r="C22" s="24" t="s">
        <v>19</v>
      </c>
      <c r="D22" s="3">
        <v>4</v>
      </c>
      <c r="E22" s="28" t="s">
        <v>42</v>
      </c>
      <c r="F22" s="101" t="s">
        <v>76</v>
      </c>
      <c r="G22" s="26">
        <f>IF(F22=J7,J22*D22)+IF(F22=K7,K22*D22)</f>
        <v>4</v>
      </c>
      <c r="H22" s="84" t="s">
        <v>166</v>
      </c>
      <c r="I22" s="104"/>
      <c r="J22" s="48">
        <v>1</v>
      </c>
      <c r="K22" s="48">
        <v>0.5</v>
      </c>
      <c r="N22" s="48">
        <f>IF(F22=J7,N7)+IF(F22=K7,N7)+IF(F22=L7,N7)+IF(F22=M7,N7)+IF(F22=O7,O7)</f>
        <v>1</v>
      </c>
      <c r="Q22" s="48">
        <f t="shared" si="0"/>
        <v>4</v>
      </c>
    </row>
    <row r="23" spans="3:23" ht="120.75" thickBot="1" x14ac:dyDescent="0.3">
      <c r="C23" s="24" t="s">
        <v>20</v>
      </c>
      <c r="D23" s="3">
        <v>4</v>
      </c>
      <c r="E23" s="25" t="s">
        <v>43</v>
      </c>
      <c r="F23" s="101" t="s">
        <v>77</v>
      </c>
      <c r="G23" s="26">
        <f>IF(F23=J7,J23*D23)+IF(F23=K7,K23*D23)+IF(F23=L7,L23*D23)</f>
        <v>2</v>
      </c>
      <c r="H23" s="105" t="s">
        <v>167</v>
      </c>
      <c r="I23" s="104"/>
      <c r="J23" s="48">
        <v>1</v>
      </c>
      <c r="K23" s="48">
        <v>0.5</v>
      </c>
      <c r="L23" s="48">
        <v>0</v>
      </c>
      <c r="N23" s="48">
        <f>IF(F23=J7,N7)+IF(F23=K7,N7)+IF(F23=L7,N7)+IF(F23=M7,N7)+IF(F23=O7,O7)</f>
        <v>1</v>
      </c>
      <c r="Q23" s="48">
        <f t="shared" si="0"/>
        <v>4</v>
      </c>
    </row>
    <row r="24" spans="3:23" ht="75.75" thickBot="1" x14ac:dyDescent="0.3">
      <c r="C24" s="24" t="s">
        <v>21</v>
      </c>
      <c r="D24" s="3">
        <v>1</v>
      </c>
      <c r="E24" s="25" t="s">
        <v>44</v>
      </c>
      <c r="F24" s="101" t="s">
        <v>77</v>
      </c>
      <c r="G24" s="26">
        <f>IF(F24=J7,J24*D24)+IF(F24=K7,K24*D24)</f>
        <v>0</v>
      </c>
      <c r="H24" s="84" t="s">
        <v>168</v>
      </c>
      <c r="I24" s="104"/>
      <c r="J24" s="48">
        <v>1</v>
      </c>
      <c r="K24" s="48">
        <v>0</v>
      </c>
      <c r="N24" s="48">
        <f>IF(F24=J7,N7)+IF(F24=K7,N7)+IF(F24=L7,N7)+IF(F24=M7,N7)+IF(F24=O7,O7)</f>
        <v>1</v>
      </c>
      <c r="Q24" s="48">
        <f t="shared" si="0"/>
        <v>1</v>
      </c>
    </row>
    <row r="25" spans="3:23" s="15" customFormat="1" ht="75.75" thickBot="1" x14ac:dyDescent="0.3">
      <c r="C25" s="73" t="s">
        <v>22</v>
      </c>
      <c r="D25" s="74">
        <v>3</v>
      </c>
      <c r="E25" s="75" t="s">
        <v>45</v>
      </c>
      <c r="F25" s="101" t="s">
        <v>78</v>
      </c>
      <c r="G25" s="26">
        <f>IF(F25=J7,J25*D25)+IF(F25=K7,K25*D25)+IF(F25=L7,L25*D25)+IF(F25=M7,M25*D25)</f>
        <v>1.5</v>
      </c>
      <c r="H25" s="84" t="s">
        <v>169</v>
      </c>
      <c r="I25" s="104"/>
      <c r="J25" s="18">
        <v>1</v>
      </c>
      <c r="K25" s="18">
        <v>0.75</v>
      </c>
      <c r="L25" s="18">
        <v>0.5</v>
      </c>
      <c r="M25" s="18">
        <v>0</v>
      </c>
      <c r="N25" s="18">
        <f>IF(F25=J7,N7)+IF(F25=K7,N7)+IF(F25=L7,N7)+IF(F25=M7,N7)+IF(F25=O7,O7)</f>
        <v>1</v>
      </c>
      <c r="O25" s="18"/>
      <c r="P25" s="18"/>
      <c r="Q25" s="18">
        <f t="shared" si="0"/>
        <v>3</v>
      </c>
      <c r="R25" s="18"/>
      <c r="S25" s="18"/>
      <c r="T25" s="18"/>
      <c r="U25" s="18"/>
      <c r="V25" s="18"/>
      <c r="W25" s="18"/>
    </row>
    <row r="26" spans="3:23" ht="120.75" thickBot="1" x14ac:dyDescent="0.3">
      <c r="C26" s="24" t="s">
        <v>23</v>
      </c>
      <c r="D26" s="3">
        <v>2</v>
      </c>
      <c r="E26" s="25" t="s">
        <v>46</v>
      </c>
      <c r="F26" s="101" t="s">
        <v>78</v>
      </c>
      <c r="G26" s="26">
        <f>IF(F26=J7,J26*D26)+IF(F26=K7,K26*D26)+IF(F26=L7,L26*D26)+IF(F26=M7,M26*D26)</f>
        <v>1</v>
      </c>
      <c r="H26" s="84" t="s">
        <v>170</v>
      </c>
      <c r="I26" s="104"/>
      <c r="J26" s="48">
        <v>1</v>
      </c>
      <c r="K26" s="48">
        <v>0.75</v>
      </c>
      <c r="L26" s="48">
        <v>0.5</v>
      </c>
      <c r="M26" s="48">
        <v>0</v>
      </c>
      <c r="N26" s="48">
        <f>IF(F26=J7,N7)+IF(F26=K7,N7)+IF(F26=L7,N7)+IF(F26=M7,N7)+IF(F26=O7,O7)</f>
        <v>1</v>
      </c>
      <c r="Q26" s="48">
        <f t="shared" si="0"/>
        <v>2</v>
      </c>
    </row>
    <row r="27" spans="3:23" ht="60.75" thickBot="1" x14ac:dyDescent="0.3">
      <c r="C27" s="24" t="s">
        <v>24</v>
      </c>
      <c r="D27" s="3">
        <v>4</v>
      </c>
      <c r="E27" s="25" t="s">
        <v>47</v>
      </c>
      <c r="F27" s="101" t="s">
        <v>76</v>
      </c>
      <c r="G27" s="26">
        <f>IF(F27=J7,J27*D27)+IF(F27=K7,K27*D27)</f>
        <v>4</v>
      </c>
      <c r="H27" s="84"/>
      <c r="I27" s="104"/>
      <c r="J27" s="48">
        <v>1</v>
      </c>
      <c r="K27" s="48">
        <v>0</v>
      </c>
      <c r="N27" s="48">
        <f>IF(F27=J7,N7)+IF(F27=K7,N7)+IF(F27=L7,N7)+IF(F27=M7,N7)+IF(F27=O7,O7)</f>
        <v>1</v>
      </c>
      <c r="Q27" s="48">
        <f t="shared" si="0"/>
        <v>4</v>
      </c>
    </row>
    <row r="28" spans="3:23" s="15" customFormat="1" ht="120.75" thickBot="1" x14ac:dyDescent="0.3">
      <c r="C28" s="73" t="s">
        <v>25</v>
      </c>
      <c r="D28" s="74">
        <v>4</v>
      </c>
      <c r="E28" s="75" t="s">
        <v>48</v>
      </c>
      <c r="F28" s="101" t="s">
        <v>79</v>
      </c>
      <c r="G28" s="26">
        <f>IF(F28=J7,J28*D28)+IF(F28=K7,K28*D28)+IF(F28=L7,L28*D28)+IF(F28=M7,M28*D28)</f>
        <v>0</v>
      </c>
      <c r="H28" s="84" t="s">
        <v>171</v>
      </c>
      <c r="I28" s="104"/>
      <c r="J28" s="18">
        <v>1</v>
      </c>
      <c r="K28" s="18">
        <v>0.75</v>
      </c>
      <c r="L28" s="18">
        <v>0.25</v>
      </c>
      <c r="M28" s="18">
        <v>0</v>
      </c>
      <c r="N28" s="18">
        <f>IF(F28=J7,N7)+IF(F28=K7,N7)+IF(F28=L7,N7)+IF(F28=M7,N7)+IF(F28=O7,O7)</f>
        <v>1</v>
      </c>
      <c r="O28" s="18"/>
      <c r="P28" s="18"/>
      <c r="Q28" s="18">
        <f t="shared" si="0"/>
        <v>4</v>
      </c>
      <c r="R28" s="18"/>
      <c r="S28" s="18"/>
      <c r="T28" s="18"/>
      <c r="U28" s="18"/>
      <c r="V28" s="18"/>
      <c r="W28" s="18"/>
    </row>
    <row r="29" spans="3:23" ht="90.75" thickBot="1" x14ac:dyDescent="0.3">
      <c r="C29" s="24" t="s">
        <v>26</v>
      </c>
      <c r="D29" s="3">
        <v>1</v>
      </c>
      <c r="E29" s="25" t="s">
        <v>49</v>
      </c>
      <c r="F29" s="101" t="s">
        <v>77</v>
      </c>
      <c r="G29" s="26">
        <f>IF(F29=J7,J29*D29)+IF(F29=K7,K29*D29)</f>
        <v>0.25</v>
      </c>
      <c r="H29" s="84" t="s">
        <v>172</v>
      </c>
      <c r="I29" s="104"/>
      <c r="J29" s="48">
        <v>1</v>
      </c>
      <c r="K29" s="48">
        <v>0.25</v>
      </c>
      <c r="N29" s="48">
        <f>IF(F29=J7,N7)+IF(F29=K7,N7)+IF(F29=L7,N7)+IF(F29=M7,N7)+IF(F29=O7,O7)</f>
        <v>1</v>
      </c>
      <c r="Q29" s="48">
        <f t="shared" si="0"/>
        <v>1</v>
      </c>
    </row>
    <row r="30" spans="3:23" ht="90.75" thickBot="1" x14ac:dyDescent="0.3">
      <c r="C30" s="29" t="s">
        <v>27</v>
      </c>
      <c r="D30" s="30">
        <v>2</v>
      </c>
      <c r="E30" s="31" t="s">
        <v>50</v>
      </c>
      <c r="F30" s="102" t="s">
        <v>76</v>
      </c>
      <c r="G30" s="32">
        <f>IF(F30=J7,J30*D30)+IF(F30=K7,K30*D30)+IF(F30=L7,L30*D30)</f>
        <v>2</v>
      </c>
      <c r="H30" s="84" t="s">
        <v>173</v>
      </c>
      <c r="I30" s="106"/>
      <c r="J30" s="48">
        <v>1</v>
      </c>
      <c r="K30" s="48">
        <v>0.5</v>
      </c>
      <c r="L30" s="48">
        <v>0</v>
      </c>
      <c r="N30" s="48">
        <f>IF(F30=J7,N7)+IF(F30=K7,N7)+IF(F30=L7,N7)+IF(F30=M7,N7)+IF(F30=O7,O7)</f>
        <v>1</v>
      </c>
      <c r="Q30" s="48">
        <f t="shared" si="0"/>
        <v>2</v>
      </c>
    </row>
    <row r="32" spans="3:23" ht="15" customHeight="1" x14ac:dyDescent="0.25">
      <c r="C32" s="87" t="s">
        <v>51</v>
      </c>
      <c r="D32" s="87"/>
      <c r="E32" s="87"/>
      <c r="F32" s="56">
        <f>D30+D29+D28+D27+D26+D25+D24+D23+D22+D21+D20+D19+D18+D17+D16+D15+D14+D13+D12+D11+D10+D9+D8</f>
        <v>72</v>
      </c>
      <c r="G32" s="16"/>
      <c r="H32" s="17"/>
    </row>
    <row r="33" spans="3:8" ht="15" customHeight="1" x14ac:dyDescent="0.25">
      <c r="C33" s="88" t="s">
        <v>143</v>
      </c>
      <c r="D33" s="87"/>
      <c r="E33" s="87"/>
      <c r="F33" s="56">
        <f>Q30+Q29+Q28+Q27+Q26+Q25+Q24+Q23+Q22+Q21+Q20+Q19+Q18+Q17+Q16+Q15+Q14+Q13+Q12+Q11+Q10+Q9+Q8</f>
        <v>72</v>
      </c>
      <c r="G33" s="16"/>
      <c r="H33" s="17"/>
    </row>
    <row r="34" spans="3:8" ht="15" customHeight="1" x14ac:dyDescent="0.25">
      <c r="C34" s="88" t="s">
        <v>52</v>
      </c>
      <c r="D34" s="87"/>
      <c r="E34" s="87"/>
      <c r="F34" s="56">
        <f>G8+G9+G10+G11+G12+G13+G14+G15+G16+G17+G18+G19+G20+G21+G22+G23+G24+G25+G26+G27+G28+G29+G30</f>
        <v>48</v>
      </c>
      <c r="G34" s="16"/>
      <c r="H34" s="17"/>
    </row>
    <row r="35" spans="3:8" ht="15" customHeight="1" x14ac:dyDescent="0.25">
      <c r="C35" s="88" t="s">
        <v>53</v>
      </c>
      <c r="D35" s="87"/>
      <c r="E35" s="87"/>
      <c r="F35" s="57">
        <f>F34/F33</f>
        <v>0.66666666666666663</v>
      </c>
      <c r="G35" s="16"/>
      <c r="H35" s="17"/>
    </row>
    <row r="36" spans="3:8" x14ac:dyDescent="0.25">
      <c r="C36" s="16"/>
      <c r="D36" s="16"/>
      <c r="E36" s="17"/>
      <c r="F36" s="33"/>
      <c r="G36" s="16"/>
      <c r="H36" s="17"/>
    </row>
    <row r="37" spans="3:8" x14ac:dyDescent="0.25">
      <c r="C37" s="16"/>
      <c r="D37" s="16"/>
      <c r="E37" s="17"/>
      <c r="F37" s="33"/>
      <c r="G37" s="16"/>
      <c r="H37" s="17"/>
    </row>
    <row r="38" spans="3:8" x14ac:dyDescent="0.25">
      <c r="C38" s="16"/>
      <c r="D38" s="16"/>
      <c r="E38" s="17"/>
      <c r="F38" s="33"/>
      <c r="G38" s="16"/>
      <c r="H38" s="17"/>
    </row>
    <row r="39" spans="3:8" x14ac:dyDescent="0.25">
      <c r="C39" s="16"/>
      <c r="D39" s="16"/>
      <c r="E39" s="17"/>
      <c r="F39" s="33"/>
      <c r="G39" s="16"/>
      <c r="H39" s="17"/>
    </row>
    <row r="40" spans="3:8" x14ac:dyDescent="0.25">
      <c r="C40" s="16"/>
      <c r="D40" s="16"/>
      <c r="E40" s="17"/>
      <c r="F40" s="33"/>
      <c r="G40" s="16"/>
      <c r="H40" s="17"/>
    </row>
    <row r="41" spans="3:8" x14ac:dyDescent="0.25">
      <c r="C41" s="16"/>
      <c r="D41" s="16"/>
      <c r="E41" s="17"/>
      <c r="F41" s="33"/>
      <c r="G41" s="16"/>
      <c r="H41" s="17"/>
    </row>
    <row r="42" spans="3:8" x14ac:dyDescent="0.25">
      <c r="C42" s="16"/>
      <c r="D42" s="16"/>
      <c r="E42" s="17"/>
      <c r="F42" s="33"/>
      <c r="G42" s="16"/>
      <c r="H42" s="17"/>
    </row>
    <row r="43" spans="3:8" x14ac:dyDescent="0.25">
      <c r="C43" s="16"/>
      <c r="D43" s="16"/>
      <c r="E43" s="17"/>
      <c r="F43" s="33"/>
      <c r="G43" s="16"/>
      <c r="H43" s="17"/>
    </row>
    <row r="44" spans="3:8" x14ac:dyDescent="0.25">
      <c r="C44" s="16"/>
      <c r="D44" s="16"/>
      <c r="E44" s="17"/>
      <c r="F44" s="33"/>
      <c r="G44" s="16"/>
      <c r="H44" s="17"/>
    </row>
    <row r="45" spans="3:8" x14ac:dyDescent="0.25">
      <c r="C45" s="16"/>
      <c r="D45" s="16"/>
      <c r="E45" s="17"/>
      <c r="F45" s="33"/>
      <c r="G45" s="16"/>
      <c r="H45" s="17"/>
    </row>
    <row r="46" spans="3:8" x14ac:dyDescent="0.25">
      <c r="C46" s="16"/>
      <c r="D46" s="16"/>
      <c r="E46" s="17"/>
      <c r="F46" s="33"/>
      <c r="G46" s="16"/>
      <c r="H46" s="17"/>
    </row>
    <row r="47" spans="3:8" x14ac:dyDescent="0.25">
      <c r="C47" s="16"/>
      <c r="D47" s="16"/>
      <c r="E47" s="17"/>
      <c r="F47" s="33"/>
      <c r="G47" s="16"/>
      <c r="H47" s="17"/>
    </row>
    <row r="48" spans="3:8" x14ac:dyDescent="0.25">
      <c r="C48" s="16"/>
      <c r="D48" s="16"/>
      <c r="E48" s="17"/>
      <c r="F48" s="33"/>
      <c r="G48" s="16"/>
      <c r="H48" s="17"/>
    </row>
    <row r="49" spans="3:8" x14ac:dyDescent="0.25">
      <c r="C49" s="16"/>
      <c r="D49" s="16"/>
      <c r="E49" s="17"/>
      <c r="F49" s="33"/>
      <c r="G49" s="16"/>
      <c r="H49" s="17"/>
    </row>
    <row r="50" spans="3:8" x14ac:dyDescent="0.25">
      <c r="C50" s="16"/>
      <c r="D50" s="16"/>
      <c r="E50" s="17"/>
      <c r="F50" s="33"/>
      <c r="G50" s="16"/>
      <c r="H50" s="17"/>
    </row>
    <row r="51" spans="3:8" x14ac:dyDescent="0.25">
      <c r="C51" s="16"/>
      <c r="D51" s="16"/>
      <c r="E51" s="17"/>
      <c r="F51" s="33"/>
      <c r="G51" s="16"/>
      <c r="H51" s="17"/>
    </row>
    <row r="52" spans="3:8" x14ac:dyDescent="0.25">
      <c r="C52" s="16"/>
      <c r="D52" s="16"/>
      <c r="E52" s="17"/>
      <c r="F52" s="33"/>
      <c r="G52" s="16"/>
      <c r="H52" s="17"/>
    </row>
    <row r="53" spans="3:8" x14ac:dyDescent="0.25">
      <c r="C53" s="16"/>
      <c r="D53" s="16"/>
      <c r="E53" s="17"/>
      <c r="F53" s="33"/>
      <c r="G53" s="16"/>
      <c r="H53" s="17"/>
    </row>
    <row r="54" spans="3:8" x14ac:dyDescent="0.25">
      <c r="C54" s="16"/>
      <c r="D54" s="16"/>
      <c r="E54" s="17"/>
      <c r="F54" s="33"/>
      <c r="G54" s="16"/>
      <c r="H54" s="17"/>
    </row>
    <row r="55" spans="3:8" x14ac:dyDescent="0.25">
      <c r="C55" s="16"/>
      <c r="D55" s="16"/>
      <c r="E55" s="17"/>
      <c r="F55" s="33"/>
      <c r="G55" s="16"/>
      <c r="H55" s="17"/>
    </row>
    <row r="56" spans="3:8" x14ac:dyDescent="0.25">
      <c r="C56" s="16"/>
      <c r="D56" s="16"/>
      <c r="E56" s="17"/>
      <c r="F56" s="33"/>
      <c r="G56" s="16"/>
      <c r="H56" s="17"/>
    </row>
    <row r="57" spans="3:8" x14ac:dyDescent="0.25">
      <c r="C57" s="16"/>
      <c r="D57" s="16"/>
      <c r="E57" s="17"/>
      <c r="F57" s="33"/>
      <c r="G57" s="16"/>
      <c r="H57" s="17"/>
    </row>
    <row r="58" spans="3:8" x14ac:dyDescent="0.25">
      <c r="C58" s="16"/>
      <c r="D58" s="16"/>
      <c r="E58" s="17"/>
      <c r="F58" s="33"/>
      <c r="G58" s="16"/>
      <c r="H58" s="17"/>
    </row>
    <row r="59" spans="3:8" x14ac:dyDescent="0.25">
      <c r="C59" s="16"/>
      <c r="D59" s="16"/>
      <c r="E59" s="17"/>
      <c r="F59" s="33"/>
      <c r="G59" s="16"/>
      <c r="H59" s="17"/>
    </row>
    <row r="60" spans="3:8" x14ac:dyDescent="0.25">
      <c r="C60" s="16"/>
      <c r="D60" s="16"/>
      <c r="E60" s="17"/>
      <c r="F60" s="33"/>
      <c r="G60" s="16"/>
      <c r="H60" s="17"/>
    </row>
    <row r="61" spans="3:8" x14ac:dyDescent="0.25">
      <c r="C61" s="16"/>
      <c r="D61" s="16"/>
      <c r="E61" s="17"/>
      <c r="F61" s="33"/>
      <c r="G61" s="16"/>
      <c r="H61" s="17"/>
    </row>
    <row r="62" spans="3:8" x14ac:dyDescent="0.25">
      <c r="C62" s="16"/>
      <c r="D62" s="16"/>
      <c r="E62" s="17"/>
      <c r="F62" s="33"/>
      <c r="G62" s="16"/>
      <c r="H62" s="17"/>
    </row>
    <row r="63" spans="3:8" x14ac:dyDescent="0.25">
      <c r="C63" s="16"/>
      <c r="D63" s="16"/>
      <c r="E63" s="17"/>
      <c r="F63" s="33"/>
      <c r="G63" s="16"/>
      <c r="H63" s="17"/>
    </row>
    <row r="64" spans="3:8" x14ac:dyDescent="0.25">
      <c r="C64" s="16"/>
      <c r="D64" s="16"/>
      <c r="E64" s="17"/>
      <c r="F64" s="33"/>
      <c r="G64" s="16"/>
      <c r="H64" s="17"/>
    </row>
    <row r="65" spans="3:8" x14ac:dyDescent="0.25">
      <c r="C65" s="16"/>
      <c r="D65" s="16"/>
      <c r="E65" s="17"/>
      <c r="F65" s="33"/>
      <c r="G65" s="16"/>
      <c r="H65" s="17"/>
    </row>
    <row r="66" spans="3:8" x14ac:dyDescent="0.25">
      <c r="C66" s="16"/>
      <c r="D66" s="16"/>
      <c r="E66" s="17"/>
      <c r="F66" s="33"/>
      <c r="G66" s="16"/>
      <c r="H66" s="17"/>
    </row>
    <row r="67" spans="3:8" x14ac:dyDescent="0.25">
      <c r="C67" s="16"/>
      <c r="D67" s="16"/>
      <c r="E67" s="17"/>
      <c r="F67" s="33"/>
      <c r="G67" s="16"/>
      <c r="H67" s="17"/>
    </row>
    <row r="68" spans="3:8" x14ac:dyDescent="0.25">
      <c r="C68" s="16"/>
      <c r="D68" s="16"/>
      <c r="E68" s="17"/>
      <c r="F68" s="33"/>
      <c r="G68" s="16"/>
      <c r="H68" s="17"/>
    </row>
    <row r="69" spans="3:8" x14ac:dyDescent="0.25">
      <c r="C69" s="16"/>
      <c r="D69" s="16"/>
      <c r="E69" s="17"/>
      <c r="F69" s="33"/>
      <c r="G69" s="16"/>
      <c r="H69" s="17"/>
    </row>
    <row r="70" spans="3:8" x14ac:dyDescent="0.25">
      <c r="C70" s="16"/>
      <c r="D70" s="16"/>
      <c r="E70" s="17"/>
      <c r="F70" s="33"/>
      <c r="G70" s="16"/>
      <c r="H70" s="17"/>
    </row>
    <row r="71" spans="3:8" x14ac:dyDescent="0.25">
      <c r="C71" s="16"/>
      <c r="D71" s="16"/>
      <c r="E71" s="17"/>
      <c r="F71" s="33"/>
      <c r="G71" s="16"/>
      <c r="H71" s="17"/>
    </row>
    <row r="72" spans="3:8" x14ac:dyDescent="0.25">
      <c r="C72" s="16"/>
      <c r="D72" s="16"/>
      <c r="E72" s="17"/>
      <c r="F72" s="33"/>
      <c r="G72" s="16"/>
      <c r="H72" s="17"/>
    </row>
    <row r="73" spans="3:8" x14ac:dyDescent="0.25">
      <c r="C73" s="16"/>
      <c r="D73" s="16"/>
      <c r="E73" s="17"/>
      <c r="F73" s="33"/>
      <c r="G73" s="16"/>
      <c r="H73" s="17"/>
    </row>
    <row r="74" spans="3:8" x14ac:dyDescent="0.25">
      <c r="C74" s="16"/>
      <c r="D74" s="16"/>
      <c r="E74" s="17"/>
      <c r="F74" s="33"/>
      <c r="G74" s="16"/>
      <c r="H74" s="17"/>
    </row>
    <row r="75" spans="3:8" x14ac:dyDescent="0.25">
      <c r="C75" s="16"/>
      <c r="D75" s="16"/>
      <c r="E75" s="17"/>
      <c r="F75" s="33"/>
      <c r="G75" s="16"/>
      <c r="H75" s="17"/>
    </row>
    <row r="76" spans="3:8" x14ac:dyDescent="0.25">
      <c r="C76" s="16"/>
      <c r="D76" s="16"/>
      <c r="E76" s="17"/>
      <c r="F76" s="33"/>
      <c r="G76" s="16"/>
      <c r="H76" s="17"/>
    </row>
    <row r="77" spans="3:8" x14ac:dyDescent="0.25">
      <c r="C77" s="16"/>
      <c r="D77" s="16"/>
      <c r="E77" s="17"/>
      <c r="F77" s="33"/>
      <c r="G77" s="16"/>
      <c r="H77" s="17"/>
    </row>
    <row r="78" spans="3:8" x14ac:dyDescent="0.25">
      <c r="C78" s="16"/>
      <c r="D78" s="16"/>
      <c r="E78" s="17"/>
      <c r="F78" s="33"/>
      <c r="G78" s="16"/>
      <c r="H78" s="17"/>
    </row>
    <row r="79" spans="3:8" x14ac:dyDescent="0.25">
      <c r="C79" s="16"/>
      <c r="D79" s="16"/>
      <c r="E79" s="17"/>
      <c r="F79" s="33"/>
      <c r="G79" s="16"/>
      <c r="H79" s="17"/>
    </row>
    <row r="80" spans="3:8" x14ac:dyDescent="0.25">
      <c r="C80" s="16"/>
      <c r="D80" s="16"/>
      <c r="E80" s="17"/>
      <c r="F80" s="33"/>
      <c r="G80" s="16"/>
      <c r="H80" s="17"/>
    </row>
    <row r="81" spans="3:8" x14ac:dyDescent="0.25">
      <c r="C81" s="16"/>
      <c r="D81" s="16"/>
      <c r="E81" s="17"/>
      <c r="F81" s="33"/>
      <c r="G81" s="16"/>
      <c r="H81" s="17"/>
    </row>
    <row r="82" spans="3:8" x14ac:dyDescent="0.25">
      <c r="C82" s="16"/>
      <c r="D82" s="16"/>
      <c r="E82" s="17"/>
      <c r="F82" s="33"/>
      <c r="G82" s="16"/>
      <c r="H82" s="17"/>
    </row>
    <row r="83" spans="3:8" x14ac:dyDescent="0.25">
      <c r="C83" s="16"/>
      <c r="D83" s="16"/>
      <c r="E83" s="17"/>
      <c r="F83" s="33"/>
      <c r="G83" s="16"/>
      <c r="H83" s="17"/>
    </row>
    <row r="84" spans="3:8" x14ac:dyDescent="0.25">
      <c r="C84" s="16"/>
      <c r="D84" s="16"/>
      <c r="E84" s="17"/>
      <c r="F84" s="33"/>
      <c r="G84" s="16"/>
      <c r="H84" s="17"/>
    </row>
    <row r="85" spans="3:8" x14ac:dyDescent="0.25">
      <c r="C85" s="16"/>
      <c r="D85" s="16"/>
      <c r="E85" s="17"/>
      <c r="F85" s="33"/>
      <c r="G85" s="16"/>
      <c r="H85" s="17"/>
    </row>
    <row r="86" spans="3:8" x14ac:dyDescent="0.25">
      <c r="C86" s="16"/>
      <c r="D86" s="16"/>
      <c r="E86" s="17"/>
      <c r="F86" s="33"/>
      <c r="G86" s="16"/>
      <c r="H86" s="17"/>
    </row>
    <row r="87" spans="3:8" x14ac:dyDescent="0.25">
      <c r="C87" s="16"/>
      <c r="D87" s="16"/>
      <c r="E87" s="17"/>
      <c r="F87" s="33"/>
      <c r="G87" s="16"/>
      <c r="H87" s="17"/>
    </row>
    <row r="88" spans="3:8" x14ac:dyDescent="0.25">
      <c r="C88" s="16"/>
      <c r="D88" s="16"/>
      <c r="E88" s="17"/>
      <c r="F88" s="33"/>
      <c r="G88" s="16"/>
      <c r="H88" s="17"/>
    </row>
    <row r="89" spans="3:8" x14ac:dyDescent="0.25">
      <c r="C89" s="16"/>
      <c r="D89" s="16"/>
      <c r="E89" s="17"/>
      <c r="F89" s="33"/>
      <c r="G89" s="16"/>
      <c r="H89" s="17"/>
    </row>
    <row r="90" spans="3:8" x14ac:dyDescent="0.25">
      <c r="C90" s="16"/>
      <c r="D90" s="16"/>
      <c r="E90" s="17"/>
      <c r="F90" s="33"/>
      <c r="G90" s="16"/>
      <c r="H90" s="17"/>
    </row>
    <row r="91" spans="3:8" x14ac:dyDescent="0.25">
      <c r="C91" s="16"/>
      <c r="D91" s="16"/>
      <c r="E91" s="17"/>
      <c r="F91" s="33"/>
      <c r="G91" s="16"/>
      <c r="H91" s="17"/>
    </row>
    <row r="92" spans="3:8" x14ac:dyDescent="0.25">
      <c r="C92" s="16"/>
      <c r="D92" s="16"/>
      <c r="E92" s="17"/>
      <c r="F92" s="33"/>
      <c r="G92" s="16"/>
      <c r="H92" s="17"/>
    </row>
    <row r="93" spans="3:8" x14ac:dyDescent="0.25">
      <c r="C93" s="16"/>
      <c r="D93" s="16"/>
      <c r="E93" s="17"/>
      <c r="F93" s="33"/>
      <c r="G93" s="16"/>
      <c r="H93" s="17"/>
    </row>
    <row r="94" spans="3:8" x14ac:dyDescent="0.25">
      <c r="C94" s="16"/>
      <c r="D94" s="16"/>
      <c r="E94" s="17"/>
      <c r="F94" s="33"/>
      <c r="G94" s="16"/>
      <c r="H94" s="17"/>
    </row>
    <row r="95" spans="3:8" x14ac:dyDescent="0.25">
      <c r="C95" s="16"/>
      <c r="D95" s="16"/>
      <c r="E95" s="17"/>
      <c r="F95" s="33"/>
      <c r="G95" s="16"/>
      <c r="H95" s="17"/>
    </row>
    <row r="96" spans="3:8" x14ac:dyDescent="0.25">
      <c r="C96" s="16"/>
      <c r="D96" s="16"/>
      <c r="E96" s="17"/>
      <c r="F96" s="33"/>
      <c r="G96" s="16"/>
      <c r="H96" s="17"/>
    </row>
    <row r="97" spans="3:8" x14ac:dyDescent="0.25">
      <c r="C97" s="16"/>
      <c r="D97" s="16"/>
      <c r="E97" s="17"/>
      <c r="F97" s="33"/>
      <c r="G97" s="16"/>
      <c r="H97" s="17"/>
    </row>
    <row r="98" spans="3:8" x14ac:dyDescent="0.25">
      <c r="C98" s="16"/>
      <c r="D98" s="16"/>
      <c r="E98" s="17"/>
      <c r="F98" s="33"/>
      <c r="G98" s="16"/>
      <c r="H98" s="17"/>
    </row>
    <row r="99" spans="3:8" x14ac:dyDescent="0.25">
      <c r="C99" s="16"/>
      <c r="D99" s="16"/>
      <c r="E99" s="17"/>
      <c r="F99" s="33"/>
      <c r="G99" s="16"/>
      <c r="H99" s="17"/>
    </row>
    <row r="100" spans="3:8" x14ac:dyDescent="0.25">
      <c r="C100" s="16"/>
      <c r="D100" s="16"/>
      <c r="E100" s="17"/>
      <c r="F100" s="33"/>
      <c r="G100" s="16"/>
      <c r="H100" s="17"/>
    </row>
    <row r="101" spans="3:8" x14ac:dyDescent="0.25">
      <c r="C101" s="16"/>
      <c r="D101" s="16"/>
      <c r="E101" s="17"/>
      <c r="F101" s="33"/>
      <c r="G101" s="16"/>
      <c r="H101" s="17"/>
    </row>
    <row r="102" spans="3:8" x14ac:dyDescent="0.25">
      <c r="C102" s="16"/>
      <c r="D102" s="16"/>
      <c r="E102" s="17"/>
      <c r="F102" s="33"/>
      <c r="G102" s="16"/>
      <c r="H102" s="17"/>
    </row>
    <row r="103" spans="3:8" x14ac:dyDescent="0.25">
      <c r="C103" s="16"/>
      <c r="D103" s="16"/>
      <c r="E103" s="17"/>
      <c r="F103" s="33"/>
      <c r="G103" s="16"/>
      <c r="H103" s="17"/>
    </row>
    <row r="104" spans="3:8" x14ac:dyDescent="0.25">
      <c r="C104" s="16"/>
      <c r="D104" s="16"/>
      <c r="E104" s="17"/>
      <c r="F104" s="33"/>
      <c r="G104" s="16"/>
      <c r="H104" s="17"/>
    </row>
    <row r="105" spans="3:8" x14ac:dyDescent="0.25">
      <c r="C105" s="16"/>
      <c r="D105" s="16"/>
      <c r="E105" s="17"/>
      <c r="F105" s="33"/>
      <c r="G105" s="16"/>
      <c r="H105" s="17"/>
    </row>
    <row r="106" spans="3:8" x14ac:dyDescent="0.25">
      <c r="C106" s="16"/>
      <c r="D106" s="16"/>
      <c r="E106" s="17"/>
      <c r="F106" s="33"/>
      <c r="G106" s="16"/>
      <c r="H106" s="17"/>
    </row>
    <row r="107" spans="3:8" x14ac:dyDescent="0.25">
      <c r="C107" s="16"/>
      <c r="D107" s="16"/>
      <c r="E107" s="17"/>
      <c r="F107" s="33"/>
      <c r="G107" s="16"/>
      <c r="H107" s="17"/>
    </row>
    <row r="108" spans="3:8" x14ac:dyDescent="0.25">
      <c r="C108" s="16"/>
      <c r="D108" s="16"/>
      <c r="E108" s="17"/>
      <c r="F108" s="33"/>
      <c r="G108" s="16"/>
      <c r="H108" s="17"/>
    </row>
    <row r="109" spans="3:8" x14ac:dyDescent="0.25">
      <c r="C109" s="16"/>
      <c r="D109" s="16"/>
      <c r="E109" s="17"/>
      <c r="F109" s="33"/>
      <c r="G109" s="16"/>
      <c r="H109" s="17"/>
    </row>
    <row r="110" spans="3:8" x14ac:dyDescent="0.25">
      <c r="C110" s="16"/>
      <c r="D110" s="16"/>
      <c r="E110" s="17"/>
      <c r="F110" s="33"/>
      <c r="G110" s="16"/>
      <c r="H110" s="17"/>
    </row>
    <row r="111" spans="3:8" x14ac:dyDescent="0.25">
      <c r="C111" s="16"/>
      <c r="D111" s="16"/>
      <c r="E111" s="17"/>
      <c r="F111" s="33"/>
      <c r="G111" s="16"/>
      <c r="H111" s="17"/>
    </row>
    <row r="112" spans="3:8" x14ac:dyDescent="0.25">
      <c r="C112" s="16"/>
      <c r="D112" s="16"/>
      <c r="E112" s="17"/>
      <c r="F112" s="33"/>
      <c r="G112" s="16"/>
      <c r="H112" s="17"/>
    </row>
    <row r="113" spans="3:8" x14ac:dyDescent="0.25">
      <c r="C113" s="16"/>
      <c r="D113" s="16"/>
      <c r="E113" s="17"/>
      <c r="F113" s="33"/>
      <c r="G113" s="16"/>
      <c r="H113" s="17"/>
    </row>
    <row r="114" spans="3:8" x14ac:dyDescent="0.25">
      <c r="C114" s="16"/>
      <c r="D114" s="16"/>
      <c r="E114" s="17"/>
      <c r="F114" s="33"/>
      <c r="G114" s="16"/>
      <c r="H114" s="17"/>
    </row>
    <row r="115" spans="3:8" x14ac:dyDescent="0.25">
      <c r="C115" s="16"/>
      <c r="D115" s="16"/>
      <c r="E115" s="17"/>
      <c r="F115" s="33"/>
      <c r="G115" s="16"/>
      <c r="H115" s="17"/>
    </row>
    <row r="116" spans="3:8" x14ac:dyDescent="0.25">
      <c r="C116" s="16"/>
      <c r="D116" s="16"/>
      <c r="E116" s="17"/>
      <c r="F116" s="33"/>
      <c r="G116" s="16"/>
      <c r="H116" s="17"/>
    </row>
    <row r="117" spans="3:8" x14ac:dyDescent="0.25">
      <c r="C117" s="16"/>
      <c r="D117" s="16"/>
      <c r="E117" s="17"/>
      <c r="F117" s="33"/>
      <c r="G117" s="16"/>
      <c r="H117" s="17"/>
    </row>
    <row r="118" spans="3:8" x14ac:dyDescent="0.25">
      <c r="C118" s="16"/>
      <c r="D118" s="16"/>
      <c r="E118" s="17"/>
      <c r="F118" s="33"/>
      <c r="G118" s="16"/>
      <c r="H118" s="17"/>
    </row>
    <row r="119" spans="3:8" x14ac:dyDescent="0.25">
      <c r="C119" s="16"/>
      <c r="D119" s="16"/>
      <c r="E119" s="17"/>
      <c r="F119" s="33"/>
      <c r="G119" s="16"/>
      <c r="H119" s="17"/>
    </row>
    <row r="120" spans="3:8" x14ac:dyDescent="0.25">
      <c r="C120" s="16"/>
      <c r="D120" s="16"/>
      <c r="E120" s="17"/>
      <c r="F120" s="33"/>
      <c r="G120" s="16"/>
      <c r="H120" s="17"/>
    </row>
    <row r="121" spans="3:8" x14ac:dyDescent="0.25">
      <c r="C121" s="16"/>
      <c r="D121" s="16"/>
      <c r="E121" s="17"/>
      <c r="F121" s="33"/>
      <c r="G121" s="16"/>
      <c r="H121" s="17"/>
    </row>
    <row r="122" spans="3:8" x14ac:dyDescent="0.25">
      <c r="C122" s="16"/>
      <c r="D122" s="16"/>
      <c r="E122" s="17"/>
      <c r="F122" s="33"/>
      <c r="G122" s="16"/>
      <c r="H122" s="17"/>
    </row>
    <row r="123" spans="3:8" x14ac:dyDescent="0.25">
      <c r="C123" s="16"/>
      <c r="D123" s="16"/>
      <c r="E123" s="17"/>
      <c r="F123" s="33"/>
      <c r="G123" s="16"/>
      <c r="H123" s="17"/>
    </row>
    <row r="124" spans="3:8" x14ac:dyDescent="0.25">
      <c r="C124" s="16"/>
      <c r="D124" s="16"/>
      <c r="E124" s="17"/>
      <c r="F124" s="33"/>
      <c r="G124" s="16"/>
      <c r="H124" s="17"/>
    </row>
    <row r="125" spans="3:8" x14ac:dyDescent="0.25">
      <c r="C125" s="16"/>
      <c r="D125" s="16"/>
      <c r="E125" s="17"/>
      <c r="F125" s="33"/>
      <c r="G125" s="16"/>
      <c r="H125" s="17"/>
    </row>
    <row r="126" spans="3:8" x14ac:dyDescent="0.25">
      <c r="C126" s="16"/>
      <c r="D126" s="16"/>
      <c r="E126" s="17"/>
      <c r="F126" s="33"/>
      <c r="G126" s="16"/>
      <c r="H126" s="17"/>
    </row>
    <row r="127" spans="3:8" x14ac:dyDescent="0.25">
      <c r="C127" s="16"/>
      <c r="D127" s="16"/>
      <c r="E127" s="17"/>
      <c r="F127" s="33"/>
      <c r="G127" s="16"/>
      <c r="H127" s="17"/>
    </row>
    <row r="128" spans="3:8" x14ac:dyDescent="0.25">
      <c r="C128" s="16"/>
      <c r="D128" s="16"/>
      <c r="E128" s="17"/>
      <c r="F128" s="33"/>
      <c r="G128" s="16"/>
      <c r="H128" s="17"/>
    </row>
    <row r="129" spans="3:8" x14ac:dyDescent="0.25">
      <c r="C129" s="16"/>
      <c r="D129" s="16"/>
      <c r="E129" s="17"/>
      <c r="F129" s="33"/>
      <c r="G129" s="16"/>
      <c r="H129" s="17"/>
    </row>
    <row r="130" spans="3:8" x14ac:dyDescent="0.25">
      <c r="C130" s="16"/>
      <c r="D130" s="16"/>
      <c r="E130" s="17"/>
      <c r="F130" s="33"/>
      <c r="G130" s="16"/>
      <c r="H130" s="17"/>
    </row>
    <row r="131" spans="3:8" x14ac:dyDescent="0.25">
      <c r="C131" s="16"/>
      <c r="D131" s="16"/>
      <c r="E131" s="17"/>
      <c r="F131" s="33"/>
      <c r="G131" s="16"/>
      <c r="H131" s="17"/>
    </row>
    <row r="132" spans="3:8" x14ac:dyDescent="0.25">
      <c r="C132" s="16"/>
      <c r="D132" s="16"/>
      <c r="E132" s="17"/>
      <c r="F132" s="33"/>
      <c r="G132" s="16"/>
      <c r="H132" s="17"/>
    </row>
    <row r="133" spans="3:8" x14ac:dyDescent="0.25">
      <c r="C133" s="16"/>
      <c r="D133" s="16"/>
      <c r="E133" s="17"/>
      <c r="F133" s="33"/>
      <c r="G133" s="16"/>
      <c r="H133" s="17"/>
    </row>
    <row r="134" spans="3:8" x14ac:dyDescent="0.25">
      <c r="C134" s="16"/>
      <c r="D134" s="16"/>
      <c r="E134" s="17"/>
      <c r="F134" s="33"/>
      <c r="G134" s="16"/>
      <c r="H134" s="17"/>
    </row>
    <row r="135" spans="3:8" x14ac:dyDescent="0.25">
      <c r="C135" s="16"/>
      <c r="D135" s="16"/>
      <c r="E135" s="17"/>
      <c r="F135" s="33"/>
      <c r="G135" s="16"/>
      <c r="H135" s="17"/>
    </row>
    <row r="136" spans="3:8" x14ac:dyDescent="0.25">
      <c r="C136" s="16"/>
      <c r="D136" s="16"/>
      <c r="E136" s="17"/>
      <c r="F136" s="33"/>
      <c r="G136" s="16"/>
      <c r="H136" s="17"/>
    </row>
    <row r="137" spans="3:8" x14ac:dyDescent="0.25">
      <c r="C137" s="16"/>
      <c r="D137" s="16"/>
      <c r="E137" s="17"/>
      <c r="F137" s="33"/>
      <c r="G137" s="16"/>
      <c r="H137" s="17"/>
    </row>
    <row r="138" spans="3:8" x14ac:dyDescent="0.25">
      <c r="C138" s="16"/>
      <c r="D138" s="16"/>
      <c r="E138" s="17"/>
      <c r="F138" s="33"/>
      <c r="G138" s="16"/>
      <c r="H138" s="17"/>
    </row>
    <row r="139" spans="3:8" x14ac:dyDescent="0.25">
      <c r="C139" s="16"/>
      <c r="D139" s="16"/>
      <c r="E139" s="17"/>
      <c r="F139" s="33"/>
      <c r="G139" s="16"/>
      <c r="H139" s="17"/>
    </row>
    <row r="140" spans="3:8" x14ac:dyDescent="0.25">
      <c r="C140" s="16"/>
      <c r="D140" s="16"/>
      <c r="E140" s="17"/>
      <c r="F140" s="33"/>
      <c r="G140" s="16"/>
      <c r="H140" s="17"/>
    </row>
    <row r="141" spans="3:8" x14ac:dyDescent="0.25">
      <c r="C141" s="16"/>
      <c r="D141" s="16"/>
      <c r="E141" s="17"/>
      <c r="F141" s="33"/>
      <c r="G141" s="16"/>
      <c r="H141" s="17"/>
    </row>
    <row r="142" spans="3:8" x14ac:dyDescent="0.25">
      <c r="C142" s="16"/>
      <c r="D142" s="16"/>
      <c r="E142" s="17"/>
      <c r="F142" s="33"/>
      <c r="G142" s="16"/>
      <c r="H142" s="17"/>
    </row>
    <row r="143" spans="3:8" x14ac:dyDescent="0.25">
      <c r="C143" s="16"/>
      <c r="D143" s="16"/>
      <c r="E143" s="17"/>
      <c r="F143" s="33"/>
      <c r="G143" s="16"/>
      <c r="H143" s="17"/>
    </row>
    <row r="144" spans="3:8" x14ac:dyDescent="0.25">
      <c r="C144" s="16"/>
      <c r="D144" s="16"/>
      <c r="E144" s="17"/>
      <c r="F144" s="33"/>
      <c r="G144" s="16"/>
      <c r="H144" s="17"/>
    </row>
    <row r="145" spans="3:8" x14ac:dyDescent="0.25">
      <c r="C145" s="16"/>
      <c r="D145" s="16"/>
      <c r="E145" s="17"/>
      <c r="F145" s="33"/>
      <c r="G145" s="16"/>
      <c r="H145" s="17"/>
    </row>
    <row r="146" spans="3:8" x14ac:dyDescent="0.25">
      <c r="C146" s="16"/>
      <c r="D146" s="16"/>
      <c r="E146" s="17"/>
      <c r="F146" s="33"/>
      <c r="G146" s="16"/>
      <c r="H146" s="17"/>
    </row>
    <row r="147" spans="3:8" x14ac:dyDescent="0.25">
      <c r="C147" s="16"/>
      <c r="D147" s="16"/>
      <c r="E147" s="17"/>
      <c r="F147" s="33"/>
      <c r="G147" s="16"/>
      <c r="H147" s="17"/>
    </row>
    <row r="148" spans="3:8" x14ac:dyDescent="0.25">
      <c r="C148" s="16"/>
      <c r="D148" s="16"/>
      <c r="E148" s="17"/>
      <c r="F148" s="33"/>
      <c r="G148" s="16"/>
      <c r="H148" s="17"/>
    </row>
    <row r="149" spans="3:8" x14ac:dyDescent="0.25">
      <c r="C149" s="16"/>
      <c r="D149" s="16"/>
      <c r="E149" s="17"/>
      <c r="F149" s="33"/>
      <c r="G149" s="16"/>
      <c r="H149" s="17"/>
    </row>
    <row r="150" spans="3:8" x14ac:dyDescent="0.25">
      <c r="C150" s="16"/>
      <c r="D150" s="16"/>
      <c r="E150" s="17"/>
      <c r="F150" s="33"/>
      <c r="G150" s="16"/>
      <c r="H150" s="17"/>
    </row>
    <row r="151" spans="3:8" x14ac:dyDescent="0.25">
      <c r="C151" s="16"/>
      <c r="D151" s="16"/>
      <c r="E151" s="17"/>
      <c r="F151" s="33"/>
      <c r="G151" s="16"/>
      <c r="H151" s="17"/>
    </row>
    <row r="152" spans="3:8" x14ac:dyDescent="0.25">
      <c r="C152" s="16"/>
      <c r="D152" s="16"/>
      <c r="E152" s="17"/>
      <c r="F152" s="33"/>
      <c r="G152" s="16"/>
      <c r="H152" s="17"/>
    </row>
    <row r="153" spans="3:8" x14ac:dyDescent="0.25">
      <c r="C153" s="16"/>
      <c r="D153" s="16"/>
      <c r="E153" s="17"/>
      <c r="F153" s="33"/>
      <c r="G153" s="16"/>
      <c r="H153" s="17"/>
    </row>
    <row r="154" spans="3:8" x14ac:dyDescent="0.25">
      <c r="C154" s="16"/>
      <c r="D154" s="16"/>
      <c r="E154" s="17"/>
      <c r="F154" s="33"/>
      <c r="G154" s="16"/>
      <c r="H154" s="17"/>
    </row>
    <row r="155" spans="3:8" x14ac:dyDescent="0.25">
      <c r="C155" s="16"/>
      <c r="D155" s="16"/>
      <c r="E155" s="17"/>
      <c r="F155" s="33"/>
      <c r="G155" s="16"/>
      <c r="H155" s="17"/>
    </row>
    <row r="156" spans="3:8" x14ac:dyDescent="0.25">
      <c r="C156" s="16"/>
      <c r="D156" s="16"/>
      <c r="E156" s="17"/>
      <c r="F156" s="33"/>
      <c r="G156" s="16"/>
      <c r="H156" s="17"/>
    </row>
    <row r="157" spans="3:8" x14ac:dyDescent="0.25">
      <c r="C157" s="16"/>
      <c r="D157" s="16"/>
      <c r="E157" s="17"/>
      <c r="F157" s="33"/>
      <c r="G157" s="16"/>
      <c r="H157" s="17"/>
    </row>
    <row r="158" spans="3:8" x14ac:dyDescent="0.25">
      <c r="C158" s="16"/>
      <c r="D158" s="16"/>
      <c r="E158" s="17"/>
      <c r="F158" s="33"/>
      <c r="G158" s="16"/>
      <c r="H158" s="17"/>
    </row>
    <row r="159" spans="3:8" x14ac:dyDescent="0.25">
      <c r="C159" s="16"/>
      <c r="D159" s="16"/>
      <c r="E159" s="17"/>
      <c r="F159" s="33"/>
      <c r="G159" s="16"/>
      <c r="H159" s="17"/>
    </row>
    <row r="160" spans="3:8" x14ac:dyDescent="0.25">
      <c r="C160" s="16"/>
      <c r="D160" s="16"/>
      <c r="E160" s="17"/>
      <c r="F160" s="33"/>
      <c r="G160" s="16"/>
      <c r="H160" s="17"/>
    </row>
    <row r="161" spans="3:8" x14ac:dyDescent="0.25">
      <c r="C161" s="16"/>
      <c r="D161" s="16"/>
      <c r="E161" s="17"/>
      <c r="F161" s="33"/>
      <c r="G161" s="16"/>
      <c r="H161" s="17"/>
    </row>
    <row r="162" spans="3:8" x14ac:dyDescent="0.25">
      <c r="C162" s="16"/>
      <c r="D162" s="16"/>
      <c r="E162" s="17"/>
      <c r="F162" s="33"/>
      <c r="G162" s="16"/>
      <c r="H162" s="17"/>
    </row>
    <row r="163" spans="3:8" x14ac:dyDescent="0.25">
      <c r="C163" s="16"/>
      <c r="D163" s="16"/>
      <c r="E163" s="17"/>
      <c r="F163" s="33"/>
      <c r="G163" s="16"/>
      <c r="H163" s="17"/>
    </row>
    <row r="164" spans="3:8" x14ac:dyDescent="0.25">
      <c r="C164" s="16"/>
      <c r="D164" s="16"/>
      <c r="E164" s="17"/>
      <c r="F164" s="33"/>
      <c r="G164" s="16"/>
      <c r="H164" s="17"/>
    </row>
    <row r="165" spans="3:8" x14ac:dyDescent="0.25">
      <c r="C165" s="16"/>
      <c r="D165" s="16"/>
      <c r="E165" s="17"/>
      <c r="F165" s="33"/>
      <c r="G165" s="16"/>
      <c r="H165" s="17"/>
    </row>
    <row r="166" spans="3:8" x14ac:dyDescent="0.25">
      <c r="C166" s="16"/>
      <c r="D166" s="16"/>
      <c r="E166" s="17"/>
      <c r="F166" s="33"/>
      <c r="G166" s="16"/>
      <c r="H166" s="17"/>
    </row>
    <row r="167" spans="3:8" x14ac:dyDescent="0.25">
      <c r="C167" s="16"/>
      <c r="D167" s="16"/>
      <c r="E167" s="17"/>
      <c r="F167" s="33"/>
      <c r="G167" s="16"/>
      <c r="H167" s="17"/>
    </row>
    <row r="168" spans="3:8" x14ac:dyDescent="0.25">
      <c r="C168" s="16"/>
      <c r="D168" s="16"/>
      <c r="E168" s="17"/>
      <c r="F168" s="33"/>
      <c r="G168" s="16"/>
      <c r="H168" s="17"/>
    </row>
    <row r="169" spans="3:8" x14ac:dyDescent="0.25">
      <c r="C169" s="16"/>
      <c r="D169" s="16"/>
      <c r="E169" s="17"/>
      <c r="F169" s="33"/>
      <c r="G169" s="16"/>
      <c r="H169" s="17"/>
    </row>
    <row r="170" spans="3:8" x14ac:dyDescent="0.25">
      <c r="C170" s="16"/>
      <c r="D170" s="16"/>
      <c r="E170" s="17"/>
      <c r="F170" s="33"/>
      <c r="G170" s="16"/>
      <c r="H170" s="17"/>
    </row>
    <row r="171" spans="3:8" x14ac:dyDescent="0.25">
      <c r="C171" s="16"/>
      <c r="D171" s="16"/>
      <c r="E171" s="17"/>
      <c r="F171" s="33"/>
      <c r="G171" s="16"/>
      <c r="H171" s="17"/>
    </row>
    <row r="172" spans="3:8" x14ac:dyDescent="0.25">
      <c r="C172" s="16"/>
      <c r="D172" s="16"/>
      <c r="E172" s="17"/>
      <c r="F172" s="33"/>
      <c r="G172" s="16"/>
      <c r="H172" s="17"/>
    </row>
    <row r="173" spans="3:8" x14ac:dyDescent="0.25">
      <c r="C173" s="16"/>
      <c r="D173" s="16"/>
      <c r="E173" s="17"/>
      <c r="F173" s="33"/>
      <c r="G173" s="16"/>
      <c r="H173" s="17"/>
    </row>
    <row r="174" spans="3:8" x14ac:dyDescent="0.25">
      <c r="C174" s="16"/>
      <c r="D174" s="16"/>
      <c r="E174" s="17"/>
      <c r="F174" s="33"/>
      <c r="G174" s="16"/>
      <c r="H174" s="17"/>
    </row>
    <row r="175" spans="3:8" x14ac:dyDescent="0.25">
      <c r="C175" s="16"/>
      <c r="D175" s="16"/>
      <c r="E175" s="17"/>
      <c r="F175" s="33"/>
      <c r="G175" s="16"/>
      <c r="H175" s="17"/>
    </row>
    <row r="176" spans="3:8" x14ac:dyDescent="0.25">
      <c r="C176" s="16"/>
      <c r="D176" s="16"/>
      <c r="E176" s="17"/>
      <c r="F176" s="33"/>
      <c r="G176" s="16"/>
      <c r="H176" s="17"/>
    </row>
    <row r="177" spans="3:8" x14ac:dyDescent="0.25">
      <c r="C177" s="16"/>
      <c r="D177" s="16"/>
      <c r="E177" s="17"/>
      <c r="F177" s="33"/>
      <c r="G177" s="16"/>
      <c r="H177" s="17"/>
    </row>
    <row r="178" spans="3:8" x14ac:dyDescent="0.25">
      <c r="C178" s="16"/>
      <c r="D178" s="16"/>
      <c r="E178" s="17"/>
      <c r="F178" s="33"/>
      <c r="G178" s="16"/>
      <c r="H178" s="17"/>
    </row>
    <row r="179" spans="3:8" x14ac:dyDescent="0.25">
      <c r="C179" s="16"/>
      <c r="D179" s="16"/>
      <c r="E179" s="17"/>
      <c r="F179" s="33"/>
      <c r="G179" s="16"/>
      <c r="H179" s="17"/>
    </row>
    <row r="180" spans="3:8" x14ac:dyDescent="0.25">
      <c r="C180" s="16"/>
      <c r="D180" s="16"/>
      <c r="E180" s="17"/>
      <c r="F180" s="33"/>
      <c r="G180" s="16"/>
      <c r="H180" s="17"/>
    </row>
    <row r="181" spans="3:8" x14ac:dyDescent="0.25">
      <c r="C181" s="16"/>
      <c r="D181" s="16"/>
      <c r="E181" s="17"/>
      <c r="F181" s="33"/>
      <c r="G181" s="16"/>
      <c r="H181" s="17"/>
    </row>
    <row r="182" spans="3:8" x14ac:dyDescent="0.25">
      <c r="C182" s="16"/>
      <c r="D182" s="16"/>
      <c r="E182" s="17"/>
      <c r="F182" s="33"/>
      <c r="G182" s="16"/>
      <c r="H182" s="17"/>
    </row>
    <row r="183" spans="3:8" x14ac:dyDescent="0.25">
      <c r="C183" s="16"/>
      <c r="D183" s="16"/>
      <c r="E183" s="17"/>
      <c r="F183" s="33"/>
      <c r="G183" s="16"/>
      <c r="H183" s="17"/>
    </row>
    <row r="184" spans="3:8" x14ac:dyDescent="0.25">
      <c r="C184" s="16"/>
      <c r="D184" s="16"/>
      <c r="E184" s="17"/>
      <c r="F184" s="33"/>
      <c r="G184" s="16"/>
      <c r="H184" s="17"/>
    </row>
    <row r="185" spans="3:8" x14ac:dyDescent="0.25">
      <c r="C185" s="16"/>
      <c r="D185" s="16"/>
      <c r="E185" s="17"/>
      <c r="F185" s="33"/>
      <c r="G185" s="16"/>
      <c r="H185" s="17"/>
    </row>
    <row r="186" spans="3:8" x14ac:dyDescent="0.25">
      <c r="C186" s="16"/>
      <c r="D186" s="16"/>
      <c r="E186" s="17"/>
      <c r="F186" s="33"/>
      <c r="G186" s="16"/>
      <c r="H186" s="17"/>
    </row>
    <row r="187" spans="3:8" x14ac:dyDescent="0.25">
      <c r="C187" s="16"/>
      <c r="D187" s="16"/>
      <c r="E187" s="17"/>
      <c r="F187" s="33"/>
      <c r="G187" s="16"/>
      <c r="H187" s="17"/>
    </row>
    <row r="188" spans="3:8" x14ac:dyDescent="0.25">
      <c r="C188" s="16"/>
      <c r="D188" s="16"/>
      <c r="E188" s="17"/>
      <c r="F188" s="33"/>
      <c r="G188" s="16"/>
      <c r="H188" s="17"/>
    </row>
    <row r="189" spans="3:8" x14ac:dyDescent="0.25">
      <c r="C189" s="16"/>
      <c r="D189" s="16"/>
      <c r="E189" s="17"/>
      <c r="F189" s="33"/>
      <c r="G189" s="16"/>
      <c r="H189" s="17"/>
    </row>
    <row r="190" spans="3:8" x14ac:dyDescent="0.25">
      <c r="C190" s="16"/>
      <c r="D190" s="16"/>
      <c r="E190" s="17"/>
      <c r="F190" s="33"/>
      <c r="G190" s="16"/>
      <c r="H190" s="17"/>
    </row>
    <row r="191" spans="3:8" x14ac:dyDescent="0.25">
      <c r="C191" s="16"/>
      <c r="D191" s="16"/>
      <c r="E191" s="17"/>
      <c r="F191" s="33"/>
      <c r="G191" s="16"/>
      <c r="H191" s="17"/>
    </row>
    <row r="192" spans="3:8" x14ac:dyDescent="0.25">
      <c r="C192" s="16"/>
      <c r="D192" s="16"/>
      <c r="E192" s="17"/>
      <c r="F192" s="33"/>
      <c r="G192" s="16"/>
      <c r="H192" s="17"/>
    </row>
    <row r="193" spans="3:8" x14ac:dyDescent="0.25">
      <c r="C193" s="16"/>
      <c r="D193" s="16"/>
      <c r="E193" s="17"/>
      <c r="F193" s="33"/>
      <c r="G193" s="16"/>
      <c r="H193" s="17"/>
    </row>
    <row r="194" spans="3:8" x14ac:dyDescent="0.25">
      <c r="C194" s="16"/>
      <c r="D194" s="16"/>
      <c r="E194" s="17"/>
      <c r="F194" s="33"/>
      <c r="G194" s="16"/>
      <c r="H194" s="17"/>
    </row>
    <row r="195" spans="3:8" x14ac:dyDescent="0.25">
      <c r="C195" s="16"/>
      <c r="D195" s="16"/>
      <c r="E195" s="17"/>
      <c r="F195" s="33"/>
      <c r="G195" s="16"/>
      <c r="H195" s="17"/>
    </row>
    <row r="196" spans="3:8" x14ac:dyDescent="0.25">
      <c r="C196" s="16"/>
      <c r="D196" s="16"/>
      <c r="E196" s="17"/>
      <c r="F196" s="33"/>
      <c r="G196" s="16"/>
      <c r="H196" s="17"/>
    </row>
    <row r="197" spans="3:8" x14ac:dyDescent="0.25">
      <c r="C197" s="16"/>
      <c r="D197" s="16"/>
      <c r="E197" s="17"/>
      <c r="F197" s="33"/>
      <c r="G197" s="16"/>
      <c r="H197" s="17"/>
    </row>
    <row r="198" spans="3:8" x14ac:dyDescent="0.25">
      <c r="C198" s="16"/>
      <c r="D198" s="16"/>
      <c r="E198" s="17"/>
      <c r="F198" s="33"/>
      <c r="G198" s="16"/>
      <c r="H198" s="17"/>
    </row>
    <row r="199" spans="3:8" x14ac:dyDescent="0.25">
      <c r="C199" s="16"/>
      <c r="D199" s="16"/>
      <c r="E199" s="17"/>
      <c r="F199" s="33"/>
      <c r="G199" s="16"/>
      <c r="H199" s="17"/>
    </row>
    <row r="200" spans="3:8" x14ac:dyDescent="0.25">
      <c r="C200" s="16"/>
      <c r="D200" s="16"/>
      <c r="E200" s="17"/>
      <c r="F200" s="33"/>
      <c r="G200" s="16"/>
      <c r="H200" s="17"/>
    </row>
    <row r="201" spans="3:8" x14ac:dyDescent="0.25">
      <c r="C201" s="16"/>
      <c r="D201" s="16"/>
      <c r="E201" s="17"/>
      <c r="F201" s="33"/>
      <c r="G201" s="16"/>
      <c r="H201" s="17"/>
    </row>
    <row r="202" spans="3:8" x14ac:dyDescent="0.25">
      <c r="C202" s="16"/>
      <c r="D202" s="16"/>
      <c r="E202" s="17"/>
      <c r="F202" s="33"/>
      <c r="G202" s="16"/>
      <c r="H202" s="17"/>
    </row>
    <row r="203" spans="3:8" x14ac:dyDescent="0.25">
      <c r="C203" s="16"/>
      <c r="D203" s="16"/>
      <c r="E203" s="17"/>
      <c r="F203" s="33"/>
      <c r="G203" s="16"/>
      <c r="H203" s="17"/>
    </row>
    <row r="204" spans="3:8" x14ac:dyDescent="0.25">
      <c r="C204" s="16"/>
      <c r="D204" s="16"/>
      <c r="E204" s="17"/>
      <c r="F204" s="33"/>
      <c r="G204" s="16"/>
      <c r="H204" s="17"/>
    </row>
    <row r="205" spans="3:8" x14ac:dyDescent="0.25">
      <c r="C205" s="16"/>
      <c r="D205" s="16"/>
      <c r="E205" s="17"/>
      <c r="F205" s="33"/>
      <c r="G205" s="16"/>
      <c r="H205" s="17"/>
    </row>
    <row r="206" spans="3:8" x14ac:dyDescent="0.25">
      <c r="C206" s="16"/>
      <c r="D206" s="16"/>
      <c r="E206" s="17"/>
      <c r="F206" s="33"/>
      <c r="G206" s="16"/>
      <c r="H206" s="17"/>
    </row>
  </sheetData>
  <mergeCells count="8">
    <mergeCell ref="C32:E32"/>
    <mergeCell ref="C33:E33"/>
    <mergeCell ref="C34:E34"/>
    <mergeCell ref="C35:E35"/>
    <mergeCell ref="D2:H2"/>
    <mergeCell ref="D3:G3"/>
    <mergeCell ref="D4:G4"/>
    <mergeCell ref="D5:G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workbookViewId="0">
      <selection activeCell="H7" sqref="H7:I1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0.85546875" style="1" customWidth="1"/>
    <col min="9" max="9" width="10" customWidth="1"/>
    <col min="10" max="21" width="9.140625" style="48"/>
  </cols>
  <sheetData>
    <row r="2" spans="1:25" ht="16.5" customHeight="1" x14ac:dyDescent="0.35">
      <c r="A2" s="15"/>
      <c r="B2" s="15"/>
      <c r="C2" s="16"/>
      <c r="D2" s="89" t="s">
        <v>144</v>
      </c>
      <c r="E2" s="90"/>
      <c r="F2" s="90"/>
      <c r="G2" s="90"/>
      <c r="H2" s="90"/>
      <c r="I2" s="15"/>
      <c r="V2" s="18"/>
      <c r="W2" s="18"/>
    </row>
    <row r="3" spans="1:25" ht="15" customHeight="1" x14ac:dyDescent="0.25">
      <c r="A3" s="15"/>
      <c r="B3" s="15"/>
      <c r="C3" s="16"/>
      <c r="D3" s="91" t="s">
        <v>154</v>
      </c>
      <c r="E3" s="90"/>
      <c r="F3" s="90"/>
      <c r="G3" s="90"/>
      <c r="H3" s="17"/>
      <c r="I3" s="15"/>
      <c r="V3" s="18"/>
      <c r="W3" s="18"/>
    </row>
    <row r="4" spans="1:25" ht="15" customHeight="1" x14ac:dyDescent="0.25">
      <c r="A4" s="15"/>
      <c r="B4" s="15"/>
      <c r="C4" s="16"/>
      <c r="D4" s="91" t="s">
        <v>156</v>
      </c>
      <c r="E4" s="90"/>
      <c r="F4" s="90"/>
      <c r="G4" s="90"/>
      <c r="H4" s="17"/>
      <c r="I4" s="15"/>
      <c r="V4" s="18"/>
      <c r="W4" s="18"/>
    </row>
    <row r="5" spans="1:25" ht="15" customHeight="1" x14ac:dyDescent="0.25">
      <c r="A5" s="15"/>
      <c r="B5" s="15"/>
      <c r="C5" s="16"/>
      <c r="D5" s="91" t="s">
        <v>155</v>
      </c>
      <c r="E5" s="90"/>
      <c r="F5" s="90"/>
      <c r="G5" s="90"/>
      <c r="H5" s="82"/>
      <c r="I5" s="15"/>
      <c r="V5" s="18"/>
      <c r="W5" s="18"/>
    </row>
    <row r="6" spans="1:25" ht="15.75" thickBot="1" x14ac:dyDescent="0.3">
      <c r="V6" s="45"/>
      <c r="W6" s="45"/>
      <c r="X6" s="45"/>
      <c r="Y6" s="45"/>
    </row>
    <row r="7" spans="1:25" ht="45.75" thickBot="1" x14ac:dyDescent="0.3">
      <c r="C7" s="5" t="s">
        <v>0</v>
      </c>
      <c r="D7" s="5" t="s">
        <v>1</v>
      </c>
      <c r="E7" s="13" t="s">
        <v>2</v>
      </c>
      <c r="F7" s="22" t="s">
        <v>30</v>
      </c>
      <c r="G7" s="14" t="s">
        <v>3</v>
      </c>
      <c r="H7" s="83" t="s">
        <v>4</v>
      </c>
      <c r="I7" s="104"/>
      <c r="J7" s="46" t="s">
        <v>76</v>
      </c>
      <c r="K7" s="47" t="s">
        <v>77</v>
      </c>
      <c r="L7" s="47" t="s">
        <v>78</v>
      </c>
      <c r="M7" s="47" t="s">
        <v>79</v>
      </c>
      <c r="N7" s="48">
        <v>1</v>
      </c>
      <c r="O7" s="48">
        <v>0</v>
      </c>
      <c r="V7" s="45"/>
      <c r="W7" s="45"/>
      <c r="X7" s="45"/>
      <c r="Y7" s="45"/>
    </row>
    <row r="8" spans="1:25" ht="105.75" thickBot="1" x14ac:dyDescent="0.3">
      <c r="C8" s="3" t="s">
        <v>54</v>
      </c>
      <c r="D8" s="3">
        <v>4</v>
      </c>
      <c r="E8" s="43" t="s">
        <v>62</v>
      </c>
      <c r="F8" s="98" t="s">
        <v>76</v>
      </c>
      <c r="G8" s="26">
        <f>IF(F8=J7,J8*D8)+IF(F8=K7,K8*D8)</f>
        <v>4</v>
      </c>
      <c r="H8" s="84" t="s">
        <v>174</v>
      </c>
      <c r="I8" s="104"/>
      <c r="J8" s="48">
        <v>1</v>
      </c>
      <c r="K8" s="48">
        <v>0</v>
      </c>
      <c r="N8" s="48">
        <f>IF(F8=J7,N7)+IF(F8=K7,N7)+IF(F8=L7,N7)+IF(F8=M7,N7)+IF(F8=O7,O7)</f>
        <v>1</v>
      </c>
      <c r="Q8" s="48">
        <f>D8*N8</f>
        <v>4</v>
      </c>
      <c r="V8" s="45"/>
      <c r="W8" s="45"/>
      <c r="X8" s="45"/>
      <c r="Y8" s="45"/>
    </row>
    <row r="9" spans="1:25" s="71" customFormat="1" ht="120.75" thickBot="1" x14ac:dyDescent="0.3">
      <c r="C9" s="69" t="s">
        <v>55</v>
      </c>
      <c r="D9" s="69">
        <v>3</v>
      </c>
      <c r="E9" s="70" t="s">
        <v>147</v>
      </c>
      <c r="F9" s="99" t="s">
        <v>78</v>
      </c>
      <c r="G9" s="26">
        <f>IF(F9=J7,J9*D9)+IF(F9=K7,K9*D9)+IF(F9=L7,L9*D9)+IF(F9=M7,M9*D9)</f>
        <v>1.5</v>
      </c>
      <c r="H9" s="84" t="s">
        <v>175</v>
      </c>
      <c r="I9" s="104"/>
      <c r="J9" s="48">
        <v>1</v>
      </c>
      <c r="K9" s="48">
        <v>0.75</v>
      </c>
      <c r="L9" s="48">
        <v>0.5</v>
      </c>
      <c r="M9" s="48">
        <v>0.25</v>
      </c>
      <c r="N9" s="48">
        <f>IF(F9=J7,N7)+IF(F9=K7,N7)+IF(F9=L7,N7)+IF(F9=M7,N7)+IF(F9=O7,O7)</f>
        <v>1</v>
      </c>
      <c r="O9" s="48"/>
      <c r="P9" s="48"/>
      <c r="Q9" s="48">
        <f>D9*N9</f>
        <v>3</v>
      </c>
      <c r="R9" s="48"/>
      <c r="S9" s="48"/>
      <c r="T9" s="72"/>
      <c r="U9" s="72"/>
      <c r="V9" s="72"/>
      <c r="W9" s="72"/>
      <c r="X9" s="72"/>
      <c r="Y9" s="72"/>
    </row>
    <row r="10" spans="1:25" s="71" customFormat="1" ht="120.75" thickBot="1" x14ac:dyDescent="0.3">
      <c r="C10" s="69" t="s">
        <v>56</v>
      </c>
      <c r="D10" s="69">
        <v>3</v>
      </c>
      <c r="E10" s="70" t="s">
        <v>148</v>
      </c>
      <c r="F10" s="100" t="s">
        <v>76</v>
      </c>
      <c r="G10" s="26">
        <f>IF(F10=J7,J10*D10)+IF(F10=K7,K10*D10)+IF(F10=L7,L10*D10)</f>
        <v>3</v>
      </c>
      <c r="H10" s="84" t="s">
        <v>176</v>
      </c>
      <c r="I10" s="104"/>
      <c r="J10" s="48">
        <v>1</v>
      </c>
      <c r="K10" s="48">
        <v>0.5</v>
      </c>
      <c r="L10" s="48">
        <v>0</v>
      </c>
      <c r="M10" s="48"/>
      <c r="N10" s="48">
        <f>IF(F10=J7,N7)+IF(F10=K7,N7)+IF(F10=L7,N7)+IF(F10=M7,N7)+IF(F10=O7,O7)</f>
        <v>1</v>
      </c>
      <c r="O10" s="48"/>
      <c r="P10" s="48"/>
      <c r="Q10" s="48">
        <f>D10*N10</f>
        <v>3</v>
      </c>
      <c r="R10" s="72"/>
      <c r="S10" s="72"/>
      <c r="T10" s="72"/>
      <c r="U10" s="72"/>
      <c r="V10" s="72"/>
      <c r="W10" s="72"/>
      <c r="X10" s="72"/>
      <c r="Y10" s="72"/>
    </row>
    <row r="11" spans="1:25" s="71" customFormat="1" ht="180.75" thickBot="1" x14ac:dyDescent="0.3">
      <c r="C11" s="69" t="s">
        <v>57</v>
      </c>
      <c r="D11" s="69">
        <v>3</v>
      </c>
      <c r="E11" s="70" t="s">
        <v>149</v>
      </c>
      <c r="F11" s="100" t="s">
        <v>77</v>
      </c>
      <c r="G11" s="26">
        <f>IF(F11=J7,J11*D11)+IF(F11=K7,K11*D11)+IF(F11=L7,L11*D11)</f>
        <v>1.5</v>
      </c>
      <c r="H11" s="84"/>
      <c r="I11" s="104"/>
      <c r="J11" s="48">
        <v>1</v>
      </c>
      <c r="K11" s="48">
        <v>0.5</v>
      </c>
      <c r="L11" s="48">
        <v>0</v>
      </c>
      <c r="M11" s="48"/>
      <c r="N11" s="48">
        <f>IF(F11=J7,N7)+IF(F11=K7,N7)+IF(F11=L7,N7)+IF(F11=M7,N7)+IF(F11=O7,O7)</f>
        <v>1</v>
      </c>
      <c r="O11" s="48"/>
      <c r="P11" s="48"/>
      <c r="Q11" s="48">
        <f t="shared" ref="Q11:Q15" si="0">D11*N11</f>
        <v>3</v>
      </c>
      <c r="R11" s="72"/>
      <c r="S11" s="72"/>
      <c r="T11" s="72"/>
      <c r="U11" s="72"/>
      <c r="V11" s="72"/>
      <c r="W11" s="72"/>
      <c r="X11" s="72"/>
      <c r="Y11" s="72"/>
    </row>
    <row r="12" spans="1:25" ht="90.75" thickBot="1" x14ac:dyDescent="0.3">
      <c r="C12" s="3" t="s">
        <v>58</v>
      </c>
      <c r="D12" s="3">
        <v>2</v>
      </c>
      <c r="E12" s="44" t="s">
        <v>63</v>
      </c>
      <c r="F12" s="100" t="s">
        <v>77</v>
      </c>
      <c r="G12" s="26">
        <f>IF(F12=J7,J12*D12)+IF(F12=K7,K12*D12)</f>
        <v>0</v>
      </c>
      <c r="H12" s="84"/>
      <c r="I12" s="104"/>
      <c r="J12" s="48">
        <v>1</v>
      </c>
      <c r="K12" s="48">
        <v>0</v>
      </c>
      <c r="N12" s="48">
        <f>IF(F12=J7,N7)+IF(F12=K7,N7)+IF(F12=L7,N7)+IF(F12=M7,N7)+IF(F12=O7,O7)</f>
        <v>1</v>
      </c>
      <c r="Q12" s="48">
        <f t="shared" si="0"/>
        <v>2</v>
      </c>
      <c r="V12" s="45"/>
      <c r="W12" s="45"/>
      <c r="X12" s="45"/>
      <c r="Y12" s="45"/>
    </row>
    <row r="13" spans="1:25" ht="195" x14ac:dyDescent="0.25">
      <c r="C13" s="3" t="s">
        <v>59</v>
      </c>
      <c r="D13" s="10">
        <v>2</v>
      </c>
      <c r="E13" s="44" t="s">
        <v>64</v>
      </c>
      <c r="F13" s="100" t="s">
        <v>78</v>
      </c>
      <c r="G13" s="26">
        <f>IF(F13=J7,J13*D13)+IF(F13=K7,K13*D13)+IF(F13=L7,L13*D13)</f>
        <v>0.5</v>
      </c>
      <c r="H13" s="108" t="s">
        <v>177</v>
      </c>
      <c r="I13" s="110"/>
      <c r="J13" s="48">
        <v>1</v>
      </c>
      <c r="K13" s="48">
        <v>0.5</v>
      </c>
      <c r="L13" s="48">
        <v>0.25</v>
      </c>
      <c r="N13" s="48">
        <f>IF(F13=J7,N7)+IF(F13=K7,N7)+IF(F13=L7,N7)+IF(F13=M7,N7)+IF(F13=O7,O7)</f>
        <v>1</v>
      </c>
      <c r="Q13" s="48">
        <f t="shared" si="0"/>
        <v>2</v>
      </c>
      <c r="V13" s="45"/>
      <c r="W13" s="45"/>
      <c r="X13" s="45"/>
      <c r="Y13" s="45"/>
    </row>
    <row r="14" spans="1:25" ht="90" x14ac:dyDescent="0.25">
      <c r="C14" s="3" t="s">
        <v>60</v>
      </c>
      <c r="D14" s="10">
        <v>3</v>
      </c>
      <c r="E14" s="44" t="s">
        <v>65</v>
      </c>
      <c r="F14" s="100" t="s">
        <v>77</v>
      </c>
      <c r="G14" s="26">
        <f>IF(F14=J7,J14*D14)+IF(F14=K7,K14*D14)+IF(F14=L7,L14*D14)</f>
        <v>0.75</v>
      </c>
      <c r="H14" s="107"/>
      <c r="I14" s="110"/>
      <c r="J14" s="48">
        <v>1</v>
      </c>
      <c r="K14" s="48">
        <v>0.25</v>
      </c>
      <c r="L14" s="48">
        <v>0</v>
      </c>
      <c r="N14" s="48">
        <f>IF(F14=J7,N7)+IF(F14=K7,N7)+IF(F14=L7,N7)+IF(F14=M7,N7)+IF(F14=O7,O7)</f>
        <v>1</v>
      </c>
      <c r="Q14" s="48">
        <f t="shared" si="0"/>
        <v>3</v>
      </c>
      <c r="V14" s="45"/>
      <c r="W14" s="45"/>
      <c r="X14" s="45"/>
      <c r="Y14" s="45"/>
    </row>
    <row r="15" spans="1:25" ht="75.75" thickBot="1" x14ac:dyDescent="0.3">
      <c r="C15" s="3" t="s">
        <v>61</v>
      </c>
      <c r="D15" s="3">
        <v>4</v>
      </c>
      <c r="E15" s="44" t="s">
        <v>66</v>
      </c>
      <c r="F15" s="103" t="s">
        <v>77</v>
      </c>
      <c r="G15" s="26">
        <f>IF(F15=J7,J15*D15)+IF(F15=K7,K15*D15)+IF(F15=L7,L15*D15)</f>
        <v>1</v>
      </c>
      <c r="H15" s="109"/>
      <c r="I15" s="110"/>
      <c r="J15" s="48">
        <v>1</v>
      </c>
      <c r="K15" s="48">
        <v>0.25</v>
      </c>
      <c r="L15" s="48">
        <v>0</v>
      </c>
      <c r="N15" s="48">
        <f>IF(F15=J7,N7)+IF(F15=K7,N7)+IF(F15=L7,N7)+IF(F15=M7,N7)+IF(F15=O7,O7)</f>
        <v>1</v>
      </c>
      <c r="Q15" s="48">
        <f t="shared" si="0"/>
        <v>4</v>
      </c>
      <c r="V15" s="45"/>
      <c r="W15" s="45"/>
      <c r="X15" s="45"/>
      <c r="Y15" s="45"/>
    </row>
    <row r="16" spans="1:25" x14ac:dyDescent="0.25">
      <c r="G16" s="54"/>
      <c r="H16" s="7"/>
      <c r="I16" s="62"/>
      <c r="V16" s="45"/>
      <c r="W16" s="45"/>
      <c r="X16" s="45"/>
      <c r="Y16" s="45"/>
    </row>
    <row r="17" spans="3:25" ht="15" customHeight="1" x14ac:dyDescent="0.25">
      <c r="C17" s="87" t="s">
        <v>67</v>
      </c>
      <c r="D17" s="87"/>
      <c r="E17" s="87"/>
      <c r="F17" s="61">
        <f>D8+D9+D10+D11+D12+D13+D14+D15</f>
        <v>24</v>
      </c>
      <c r="G17" s="55"/>
      <c r="V17" s="45"/>
      <c r="W17" s="45"/>
      <c r="X17" s="45"/>
      <c r="Y17" s="45"/>
    </row>
    <row r="18" spans="3:25" ht="15" customHeight="1" x14ac:dyDescent="0.25">
      <c r="C18" s="88" t="s">
        <v>143</v>
      </c>
      <c r="D18" s="88"/>
      <c r="E18" s="88"/>
      <c r="F18" s="56">
        <f>Q15+Q14+Q13+Q12+Q11+Q10+Q9+Q8</f>
        <v>24</v>
      </c>
      <c r="G18" s="55"/>
      <c r="V18" s="45"/>
      <c r="W18" s="45"/>
      <c r="X18" s="45"/>
      <c r="Y18" s="45"/>
    </row>
    <row r="19" spans="3:25" x14ac:dyDescent="0.25">
      <c r="C19" s="88" t="s">
        <v>52</v>
      </c>
      <c r="D19" s="87"/>
      <c r="E19" s="87"/>
      <c r="F19" s="56">
        <f>G8+G9+G10+G11+G12+G13+G14+G15</f>
        <v>12.25</v>
      </c>
      <c r="G19" s="55"/>
      <c r="V19" s="45"/>
      <c r="W19" s="45"/>
      <c r="X19" s="45"/>
      <c r="Y19" s="45"/>
    </row>
    <row r="20" spans="3:25" x14ac:dyDescent="0.25">
      <c r="C20" s="88" t="s">
        <v>53</v>
      </c>
      <c r="D20" s="87"/>
      <c r="E20" s="87"/>
      <c r="F20" s="57">
        <f>F19/F18</f>
        <v>0.51041666666666663</v>
      </c>
      <c r="G20" s="55"/>
      <c r="V20" s="45"/>
      <c r="W20" s="45"/>
      <c r="X20" s="45"/>
      <c r="Y20" s="45"/>
    </row>
    <row r="21" spans="3:25" x14ac:dyDescent="0.25">
      <c r="G21" s="55"/>
      <c r="V21" s="45"/>
      <c r="W21" s="45"/>
      <c r="X21" s="45"/>
      <c r="Y21" s="45"/>
    </row>
    <row r="22" spans="3:25" x14ac:dyDescent="0.25">
      <c r="G22" s="55"/>
      <c r="V22" s="45"/>
      <c r="W22" s="45"/>
      <c r="X22" s="45"/>
      <c r="Y22" s="45"/>
    </row>
    <row r="23" spans="3:25" x14ac:dyDescent="0.25">
      <c r="G23" s="55"/>
      <c r="V23" s="45"/>
      <c r="W23" s="45"/>
      <c r="X23" s="45"/>
      <c r="Y23" s="45"/>
    </row>
    <row r="24" spans="3:25" x14ac:dyDescent="0.25">
      <c r="G24" s="55"/>
      <c r="V24" s="45"/>
      <c r="W24" s="45"/>
      <c r="X24" s="45"/>
      <c r="Y24" s="45"/>
    </row>
    <row r="25" spans="3:25" x14ac:dyDescent="0.25">
      <c r="G25" s="55"/>
      <c r="V25" s="45"/>
      <c r="W25" s="45"/>
      <c r="X25" s="45"/>
      <c r="Y25" s="45"/>
    </row>
    <row r="26" spans="3:25" x14ac:dyDescent="0.25">
      <c r="G26" s="55"/>
      <c r="V26" s="45"/>
      <c r="W26" s="45"/>
      <c r="X26" s="45"/>
      <c r="Y26" s="45"/>
    </row>
    <row r="27" spans="3:25" x14ac:dyDescent="0.25">
      <c r="G27" s="55"/>
      <c r="V27" s="45"/>
      <c r="W27" s="45"/>
      <c r="X27" s="45"/>
      <c r="Y27" s="45"/>
    </row>
    <row r="28" spans="3:25" x14ac:dyDescent="0.25">
      <c r="G28" s="55"/>
      <c r="V28" s="45"/>
      <c r="W28" s="45"/>
      <c r="X28" s="45"/>
      <c r="Y28" s="45"/>
    </row>
    <row r="29" spans="3:25" x14ac:dyDescent="0.25">
      <c r="G29" s="55"/>
      <c r="V29" s="45"/>
      <c r="W29" s="45"/>
      <c r="X29" s="45"/>
      <c r="Y29" s="45"/>
    </row>
    <row r="30" spans="3:25" x14ac:dyDescent="0.25">
      <c r="G30" s="55"/>
      <c r="V30" s="45"/>
      <c r="W30" s="45"/>
      <c r="X30" s="45"/>
      <c r="Y30" s="45"/>
    </row>
    <row r="31" spans="3:25" x14ac:dyDescent="0.25">
      <c r="G31" s="55"/>
      <c r="V31" s="45"/>
      <c r="W31" s="45"/>
      <c r="X31" s="45"/>
      <c r="Y31" s="45"/>
    </row>
    <row r="32" spans="3:25" x14ac:dyDescent="0.25">
      <c r="V32" s="45"/>
      <c r="W32" s="45"/>
      <c r="X32" s="45"/>
      <c r="Y32" s="45"/>
    </row>
    <row r="33" spans="22:25" x14ac:dyDescent="0.25">
      <c r="V33" s="45"/>
      <c r="W33" s="45"/>
      <c r="X33" s="45"/>
      <c r="Y33" s="45"/>
    </row>
    <row r="34" spans="22:25" x14ac:dyDescent="0.25">
      <c r="V34" s="45"/>
      <c r="W34" s="45"/>
      <c r="X34" s="45"/>
      <c r="Y34" s="45"/>
    </row>
    <row r="35" spans="22:25" x14ac:dyDescent="0.25">
      <c r="V35" s="45"/>
      <c r="W35" s="45"/>
      <c r="X35" s="45"/>
      <c r="Y35" s="45"/>
    </row>
    <row r="36" spans="22:25" x14ac:dyDescent="0.25">
      <c r="V36" s="45"/>
      <c r="W36" s="45"/>
      <c r="X36" s="45"/>
      <c r="Y36" s="45"/>
    </row>
    <row r="37" spans="22:25" x14ac:dyDescent="0.25">
      <c r="V37" s="45"/>
      <c r="W37" s="45"/>
      <c r="X37" s="45"/>
      <c r="Y37" s="45"/>
    </row>
  </sheetData>
  <mergeCells count="10">
    <mergeCell ref="I13:I15"/>
    <mergeCell ref="C17:E17"/>
    <mergeCell ref="C18:E18"/>
    <mergeCell ref="C19:E19"/>
    <mergeCell ref="C20:E20"/>
    <mergeCell ref="D2:H2"/>
    <mergeCell ref="D3:G3"/>
    <mergeCell ref="D4:G4"/>
    <mergeCell ref="D5:G5"/>
    <mergeCell ref="H13:H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0"/>
  <sheetViews>
    <sheetView topLeftCell="A13" workbookViewId="0">
      <selection activeCell="H7" sqref="H7:I15"/>
    </sheetView>
  </sheetViews>
  <sheetFormatPr defaultRowHeight="15" x14ac:dyDescent="0.25"/>
  <cols>
    <col min="3" max="3" width="11.42578125" style="2" customWidth="1"/>
    <col min="4" max="4" width="18.140625" style="2" customWidth="1"/>
    <col min="5" max="5" width="59.5703125" style="38" customWidth="1"/>
    <col min="6" max="6" width="14.5703125" style="2" customWidth="1"/>
    <col min="7" max="7" width="12.85546875" style="2" customWidth="1"/>
    <col min="8" max="8" width="54.28515625" style="1" customWidth="1"/>
    <col min="10" max="20" width="9.140625" style="48"/>
  </cols>
  <sheetData>
    <row r="2" spans="1:23" ht="16.5" customHeight="1" x14ac:dyDescent="0.35">
      <c r="A2" s="15"/>
      <c r="B2" s="15"/>
      <c r="C2" s="16"/>
      <c r="D2" s="89" t="s">
        <v>144</v>
      </c>
      <c r="E2" s="90"/>
      <c r="F2" s="90"/>
      <c r="G2" s="90"/>
      <c r="H2" s="90"/>
      <c r="I2" s="15"/>
      <c r="U2" s="48"/>
      <c r="V2" s="18"/>
      <c r="W2" s="18"/>
    </row>
    <row r="3" spans="1:23" ht="15" customHeight="1" x14ac:dyDescent="0.25">
      <c r="A3" s="15"/>
      <c r="B3" s="15"/>
      <c r="C3" s="16"/>
      <c r="D3" s="91" t="s">
        <v>154</v>
      </c>
      <c r="E3" s="90"/>
      <c r="F3" s="90"/>
      <c r="G3" s="90"/>
      <c r="H3" s="17"/>
      <c r="I3" s="15"/>
      <c r="U3" s="48"/>
      <c r="V3" s="18"/>
      <c r="W3" s="18"/>
    </row>
    <row r="4" spans="1:23" ht="15" customHeight="1" x14ac:dyDescent="0.25">
      <c r="A4" s="15"/>
      <c r="B4" s="15"/>
      <c r="C4" s="16"/>
      <c r="D4" s="91" t="s">
        <v>156</v>
      </c>
      <c r="E4" s="90"/>
      <c r="F4" s="90"/>
      <c r="G4" s="90"/>
      <c r="H4" s="17"/>
      <c r="I4" s="15"/>
      <c r="U4" s="48"/>
      <c r="V4" s="18"/>
      <c r="W4" s="18"/>
    </row>
    <row r="5" spans="1:23" ht="15" customHeight="1" x14ac:dyDescent="0.25">
      <c r="A5" s="15"/>
      <c r="B5" s="15"/>
      <c r="C5" s="16"/>
      <c r="D5" s="91" t="s">
        <v>155</v>
      </c>
      <c r="E5" s="90"/>
      <c r="F5" s="90"/>
      <c r="G5" s="90"/>
      <c r="H5" s="82"/>
      <c r="I5" s="15"/>
      <c r="U5" s="48"/>
      <c r="V5" s="18"/>
      <c r="W5" s="18"/>
    </row>
    <row r="6" spans="1:23" ht="15.75" thickBot="1" x14ac:dyDescent="0.3"/>
    <row r="7" spans="1:23" ht="45.75" thickBot="1" x14ac:dyDescent="0.3">
      <c r="C7" s="5" t="s">
        <v>0</v>
      </c>
      <c r="D7" s="5" t="s">
        <v>1</v>
      </c>
      <c r="E7" s="4" t="s">
        <v>2</v>
      </c>
      <c r="F7" s="11" t="s">
        <v>30</v>
      </c>
      <c r="G7" s="5" t="s">
        <v>3</v>
      </c>
      <c r="H7" s="83" t="s">
        <v>4</v>
      </c>
      <c r="I7" s="104"/>
      <c r="J7" s="46" t="s">
        <v>76</v>
      </c>
      <c r="K7" s="47" t="s">
        <v>77</v>
      </c>
      <c r="L7" s="47" t="s">
        <v>78</v>
      </c>
      <c r="M7" s="47" t="s">
        <v>79</v>
      </c>
      <c r="N7" s="47" t="s">
        <v>138</v>
      </c>
      <c r="O7" s="48">
        <v>1</v>
      </c>
      <c r="P7" s="48">
        <v>0</v>
      </c>
    </row>
    <row r="8" spans="1:23" ht="240.75" thickBot="1" x14ac:dyDescent="0.3">
      <c r="C8" s="8" t="s">
        <v>68</v>
      </c>
      <c r="D8" s="40">
        <v>3</v>
      </c>
      <c r="E8" s="27" t="s">
        <v>83</v>
      </c>
      <c r="F8" s="98" t="s">
        <v>76</v>
      </c>
      <c r="G8" s="26">
        <f>IF(F8=J7,J8*D8)+IF(F8=K7,K8*D8)+IF(F8=L7,L8*D8)+IF(F8=M7,M8*D8)</f>
        <v>3</v>
      </c>
      <c r="H8" s="84" t="s">
        <v>178</v>
      </c>
      <c r="I8" s="104"/>
      <c r="J8" s="48">
        <v>1</v>
      </c>
      <c r="K8" s="48">
        <v>0.75</v>
      </c>
      <c r="L8" s="48">
        <v>0.5</v>
      </c>
      <c r="M8" s="48">
        <v>0</v>
      </c>
      <c r="O8" s="48">
        <f>IF(F8=J7,O7)+IF(F8=K7,O7)+IF(F8=L7,O7)+IF(F8=M7,O7)+IF(F8=P7,P7)</f>
        <v>1</v>
      </c>
      <c r="R8" s="48">
        <f>D8*O8</f>
        <v>3</v>
      </c>
    </row>
    <row r="9" spans="1:23" ht="255.75" thickBot="1" x14ac:dyDescent="0.3">
      <c r="C9" s="9" t="s">
        <v>69</v>
      </c>
      <c r="D9" s="39">
        <v>3</v>
      </c>
      <c r="E9" s="44" t="s">
        <v>84</v>
      </c>
      <c r="F9" s="99" t="s">
        <v>78</v>
      </c>
      <c r="G9" s="26">
        <f>IF(F9=J7,J9*D9)+IF(F9=K7,K9*D9)+IF(F9=L7,L9*D9)+IF(F9=M7,M9*D9)+IF(F9=M5,N9*D9)</f>
        <v>1.5</v>
      </c>
      <c r="H9" s="84" t="s">
        <v>179</v>
      </c>
      <c r="I9" s="104"/>
      <c r="J9" s="48">
        <v>1</v>
      </c>
      <c r="K9" s="48">
        <v>0.75</v>
      </c>
      <c r="L9" s="48">
        <v>0.5</v>
      </c>
      <c r="M9" s="48">
        <v>0.25</v>
      </c>
      <c r="N9" s="48">
        <v>0</v>
      </c>
      <c r="O9" s="48">
        <f>IF(F9=J7,O7)+IF(F9=K7,O7)+IF(F9=L7,O7)+IF(F9=M7,O7)+IF(F9=N7,O7)+IF(F9=P7,P7)</f>
        <v>1</v>
      </c>
      <c r="R9" s="48">
        <f>D9*O9</f>
        <v>3</v>
      </c>
    </row>
    <row r="10" spans="1:23" ht="60.75" thickBot="1" x14ac:dyDescent="0.3">
      <c r="C10" s="9" t="s">
        <v>70</v>
      </c>
      <c r="D10" s="41">
        <v>2</v>
      </c>
      <c r="E10" s="44" t="s">
        <v>85</v>
      </c>
      <c r="F10" s="100" t="s">
        <v>77</v>
      </c>
      <c r="G10" s="26">
        <f>IF(F10=J7,J10*D10)+IF(F10=K7,K10*D10)+IF(F10=L7,L10*D10)</f>
        <v>1</v>
      </c>
      <c r="H10" s="84" t="s">
        <v>180</v>
      </c>
      <c r="I10" s="104"/>
      <c r="J10" s="48">
        <v>1</v>
      </c>
      <c r="K10" s="48">
        <v>0.5</v>
      </c>
      <c r="L10" s="48">
        <v>0.25</v>
      </c>
      <c r="O10" s="48">
        <f>IF(F10=J7,O7)+IF(F10=K7,O7)+IF(F10=L7,O7)+IF(F10=M7,O7)+IF(F10=P7,P7)</f>
        <v>1</v>
      </c>
      <c r="R10" s="48">
        <f t="shared" ref="R10:R15" si="0">D10*O10</f>
        <v>2</v>
      </c>
    </row>
    <row r="11" spans="1:23" ht="90.75" thickBot="1" x14ac:dyDescent="0.3">
      <c r="C11" s="9" t="s">
        <v>71</v>
      </c>
      <c r="D11" s="39">
        <v>2</v>
      </c>
      <c r="E11" s="44" t="s">
        <v>86</v>
      </c>
      <c r="F11" s="100" t="s">
        <v>76</v>
      </c>
      <c r="G11" s="26">
        <f>IF(F11=J7,J11*D11)+IF(F11=K7,K11*D11)+IF(F11=L7,L11*D11)</f>
        <v>2</v>
      </c>
      <c r="H11" s="84" t="s">
        <v>181</v>
      </c>
      <c r="I11" s="104"/>
      <c r="J11" s="48">
        <v>1</v>
      </c>
      <c r="K11" s="48">
        <v>0.75</v>
      </c>
      <c r="L11" s="48">
        <v>0.25</v>
      </c>
      <c r="O11" s="48">
        <f>IF(F11=J7,O7)+IF(F11=K7,O7)+IF(F11=L7,O7)+IF(F11=M7,O7)+IF(F11=P7,P7)</f>
        <v>1</v>
      </c>
      <c r="R11" s="48">
        <f t="shared" si="0"/>
        <v>2</v>
      </c>
    </row>
    <row r="12" spans="1:23" ht="75.75" thickBot="1" x14ac:dyDescent="0.3">
      <c r="C12" s="9" t="s">
        <v>72</v>
      </c>
      <c r="D12" s="39">
        <v>2</v>
      </c>
      <c r="E12" s="44" t="s">
        <v>87</v>
      </c>
      <c r="F12" s="100"/>
      <c r="G12" s="26">
        <f>IF(F12=J7,J12*D12)+IF(F12=K7,K12*D12)+IF(F12=L7,L12*D12)</f>
        <v>0</v>
      </c>
      <c r="H12" s="84" t="s">
        <v>182</v>
      </c>
      <c r="I12" s="104"/>
      <c r="J12" s="48">
        <v>1</v>
      </c>
      <c r="K12" s="48">
        <v>0.75</v>
      </c>
      <c r="L12" s="48">
        <v>0.25</v>
      </c>
      <c r="O12" s="48">
        <f>IF(F12=J7,O7)+IF(F12=K7,O7)+IF(F12=L7,O7)+IF(F12=M7,O7)+IF(F12=P7,P7)</f>
        <v>0</v>
      </c>
      <c r="R12" s="48">
        <f t="shared" si="0"/>
        <v>0</v>
      </c>
    </row>
    <row r="13" spans="1:23" ht="225.75" thickBot="1" x14ac:dyDescent="0.3">
      <c r="C13" s="9" t="s">
        <v>73</v>
      </c>
      <c r="D13" s="39">
        <v>3</v>
      </c>
      <c r="E13" s="44" t="s">
        <v>88</v>
      </c>
      <c r="F13" s="100" t="s">
        <v>76</v>
      </c>
      <c r="G13" s="26">
        <f>IF(F13=J7,J13*D13)+IF(F13=K7,K13*D13)+IF(F13=L7,L13*D13)+IF(F13=M7,M13*D13)+IF(F13=N5,N13*D13)</f>
        <v>3</v>
      </c>
      <c r="H13" s="84" t="s">
        <v>181</v>
      </c>
      <c r="I13" s="104"/>
      <c r="J13" s="48">
        <v>1</v>
      </c>
      <c r="K13" s="48">
        <v>0.75</v>
      </c>
      <c r="L13" s="48">
        <v>0.5</v>
      </c>
      <c r="M13" s="48">
        <v>0.25</v>
      </c>
      <c r="N13" s="48">
        <v>0</v>
      </c>
      <c r="O13" s="48">
        <f>IF(F13=J7,O7)+IF(F13=K7,O7)+IF(F13=L7,O7)+IF(F13=M7,O7)+IF(F13=N7,O7)+IF(F13=P7,P7)</f>
        <v>1</v>
      </c>
      <c r="R13" s="48">
        <f t="shared" si="0"/>
        <v>3</v>
      </c>
    </row>
    <row r="14" spans="1:23" ht="150.75" thickBot="1" x14ac:dyDescent="0.3">
      <c r="C14" s="9" t="s">
        <v>74</v>
      </c>
      <c r="D14" s="39">
        <v>3</v>
      </c>
      <c r="E14" s="44" t="s">
        <v>89</v>
      </c>
      <c r="F14" s="100" t="s">
        <v>76</v>
      </c>
      <c r="G14" s="26">
        <f>IF(F14=J7,J14*D14)+IF(F14=K7,K14*D14)+IF(F14=L7,L14*D14)+IF(F14=M7,M14*D14)</f>
        <v>3</v>
      </c>
      <c r="H14" s="84" t="s">
        <v>181</v>
      </c>
      <c r="I14" s="104"/>
      <c r="J14" s="48">
        <v>1</v>
      </c>
      <c r="K14" s="48">
        <v>0.75</v>
      </c>
      <c r="L14" s="48">
        <v>0.5</v>
      </c>
      <c r="M14" s="48">
        <v>0</v>
      </c>
      <c r="O14" s="48">
        <f>IF(F14=J7,O7)+IF(F14=K7,O7)+IF(F14=L7,O7)+IF(F14=M7,O7)+IF(F14=P7,P7)</f>
        <v>1</v>
      </c>
      <c r="R14" s="48">
        <f t="shared" si="0"/>
        <v>3</v>
      </c>
    </row>
    <row r="15" spans="1:23" ht="75.75" thickBot="1" x14ac:dyDescent="0.3">
      <c r="C15" s="9" t="s">
        <v>75</v>
      </c>
      <c r="D15" s="39">
        <v>3</v>
      </c>
      <c r="E15" s="44" t="s">
        <v>90</v>
      </c>
      <c r="F15" s="103" t="s">
        <v>76</v>
      </c>
      <c r="G15" s="26">
        <f>IF(F15=J7,J15*D15)+IF(F15=K7,K15*D15)</f>
        <v>3</v>
      </c>
      <c r="H15" s="105" t="s">
        <v>181</v>
      </c>
      <c r="I15" s="106"/>
      <c r="J15" s="48">
        <v>1</v>
      </c>
      <c r="K15" s="48">
        <v>0</v>
      </c>
      <c r="O15" s="48">
        <f>IF(F15=J7,O7)+IF(F15=K7,O7)+IF(F15=L7,O7)+IF(F15=M7,O7)+IF(F15=P7,P7)</f>
        <v>1</v>
      </c>
      <c r="R15" s="48">
        <f t="shared" si="0"/>
        <v>3</v>
      </c>
    </row>
    <row r="16" spans="1:23" x14ac:dyDescent="0.25">
      <c r="H16" s="7"/>
    </row>
    <row r="17" spans="3:6" x14ac:dyDescent="0.25">
      <c r="C17" s="92" t="s">
        <v>67</v>
      </c>
      <c r="D17" s="93"/>
      <c r="E17" s="94"/>
      <c r="F17" s="61">
        <f>D8+D9+D10+D11+D12+D13+D14+D15</f>
        <v>21</v>
      </c>
    </row>
    <row r="18" spans="3:6" x14ac:dyDescent="0.25">
      <c r="C18" s="95" t="s">
        <v>143</v>
      </c>
      <c r="D18" s="96"/>
      <c r="E18" s="97"/>
      <c r="F18" s="35">
        <f>R15+R14+R13+R12+R11+R10+R9+R8</f>
        <v>19</v>
      </c>
    </row>
    <row r="19" spans="3:6" x14ac:dyDescent="0.25">
      <c r="C19" s="88" t="s">
        <v>52</v>
      </c>
      <c r="D19" s="87"/>
      <c r="E19" s="87"/>
      <c r="F19" s="35">
        <f>G8+G9+G10+G11+G12+G13+G14+G15</f>
        <v>16.5</v>
      </c>
    </row>
    <row r="20" spans="3:6" ht="15.75" thickBot="1" x14ac:dyDescent="0.3">
      <c r="C20" s="88" t="s">
        <v>53</v>
      </c>
      <c r="D20" s="87"/>
      <c r="E20" s="87"/>
      <c r="F20" s="36">
        <f>F19/F18</f>
        <v>0.86842105263157898</v>
      </c>
    </row>
  </sheetData>
  <mergeCells count="8">
    <mergeCell ref="C17:E17"/>
    <mergeCell ref="C18:E18"/>
    <mergeCell ref="C19:E19"/>
    <mergeCell ref="C20:E20"/>
    <mergeCell ref="D2:H2"/>
    <mergeCell ref="D3:G3"/>
    <mergeCell ref="D4:G4"/>
    <mergeCell ref="D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4"/>
  <sheetViews>
    <sheetView workbookViewId="0">
      <selection activeCell="H9" sqref="H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46.85546875" style="1" customWidth="1"/>
    <col min="10" max="25" width="9.140625" style="48"/>
  </cols>
  <sheetData>
    <row r="2" spans="1:25" ht="16.5" customHeight="1" x14ac:dyDescent="0.35">
      <c r="A2" s="15"/>
      <c r="B2" s="15"/>
      <c r="C2" s="16"/>
      <c r="D2" s="89" t="s">
        <v>144</v>
      </c>
      <c r="E2" s="90"/>
      <c r="F2" s="90"/>
      <c r="G2" s="90"/>
      <c r="H2" s="90"/>
      <c r="I2" s="15"/>
      <c r="V2" s="18"/>
      <c r="W2" s="18"/>
      <c r="X2"/>
      <c r="Y2"/>
    </row>
    <row r="3" spans="1:25" ht="15" customHeight="1" x14ac:dyDescent="0.25">
      <c r="A3" s="15"/>
      <c r="B3" s="15"/>
      <c r="C3" s="16"/>
      <c r="D3" s="91" t="s">
        <v>154</v>
      </c>
      <c r="E3" s="90"/>
      <c r="F3" s="90"/>
      <c r="G3" s="90"/>
      <c r="H3" s="17"/>
      <c r="I3" s="15"/>
      <c r="V3" s="18"/>
      <c r="W3" s="18"/>
      <c r="X3"/>
      <c r="Y3"/>
    </row>
    <row r="4" spans="1:25" ht="15" customHeight="1" x14ac:dyDescent="0.25">
      <c r="A4" s="15"/>
      <c r="B4" s="15"/>
      <c r="C4" s="16"/>
      <c r="D4" s="91" t="s">
        <v>156</v>
      </c>
      <c r="E4" s="90"/>
      <c r="F4" s="90"/>
      <c r="G4" s="90"/>
      <c r="H4" s="17"/>
      <c r="I4" s="15"/>
      <c r="V4" s="18"/>
      <c r="W4" s="18"/>
      <c r="X4"/>
      <c r="Y4"/>
    </row>
    <row r="5" spans="1:25" ht="15" customHeight="1" x14ac:dyDescent="0.25">
      <c r="A5" s="15"/>
      <c r="B5" s="15"/>
      <c r="C5" s="16"/>
      <c r="D5" s="91" t="s">
        <v>155</v>
      </c>
      <c r="E5" s="90"/>
      <c r="F5" s="90"/>
      <c r="G5" s="90"/>
      <c r="H5" s="82"/>
      <c r="I5" s="15"/>
      <c r="V5" s="18"/>
      <c r="W5" s="18"/>
      <c r="X5"/>
      <c r="Y5"/>
    </row>
    <row r="6" spans="1:25" ht="15.75" thickBot="1" x14ac:dyDescent="0.3"/>
    <row r="7" spans="1:25" ht="45.75" thickBot="1" x14ac:dyDescent="0.3">
      <c r="C7" s="11" t="s">
        <v>0</v>
      </c>
      <c r="D7" s="11" t="s">
        <v>1</v>
      </c>
      <c r="E7" s="6" t="s">
        <v>2</v>
      </c>
      <c r="F7" s="11" t="s">
        <v>30</v>
      </c>
      <c r="G7" s="11" t="s">
        <v>3</v>
      </c>
      <c r="H7" s="83" t="s">
        <v>152</v>
      </c>
      <c r="I7" s="104"/>
      <c r="J7" s="46" t="s">
        <v>76</v>
      </c>
      <c r="K7" s="47" t="s">
        <v>77</v>
      </c>
      <c r="L7" s="47" t="s">
        <v>78</v>
      </c>
      <c r="M7" s="47" t="s">
        <v>79</v>
      </c>
      <c r="N7" s="47" t="s">
        <v>138</v>
      </c>
      <c r="O7" s="48">
        <v>1</v>
      </c>
      <c r="P7" s="48">
        <v>0</v>
      </c>
    </row>
    <row r="8" spans="1:25" ht="102" customHeight="1" thickBot="1" x14ac:dyDescent="0.3">
      <c r="C8" s="3">
        <v>2.1</v>
      </c>
      <c r="D8" s="3">
        <v>3</v>
      </c>
      <c r="E8" s="58" t="s">
        <v>91</v>
      </c>
      <c r="F8" s="98" t="s">
        <v>78</v>
      </c>
      <c r="G8" s="26">
        <f>IF(F8=J7,J8*D8)+IF(F8=K7,K8*D8)+IF(F8=L7,L8*D8)</f>
        <v>0</v>
      </c>
      <c r="H8" s="84" t="s">
        <v>183</v>
      </c>
      <c r="I8" s="104"/>
      <c r="J8" s="48">
        <v>1</v>
      </c>
      <c r="K8" s="48">
        <v>0.25</v>
      </c>
      <c r="L8" s="48">
        <v>0</v>
      </c>
      <c r="O8" s="48">
        <f>IF(F8=J7,O7)+IF(F8=K7,O7)+IF(F8=L7,O7)+IF(F8=M7,O7)+IF(F8=P7,P7)</f>
        <v>1</v>
      </c>
      <c r="R8" s="48">
        <f>D8*O8</f>
        <v>3</v>
      </c>
    </row>
    <row r="9" spans="1:25" ht="84.75" customHeight="1" thickBot="1" x14ac:dyDescent="0.3">
      <c r="C9" s="3">
        <v>2.2000000000000002</v>
      </c>
      <c r="D9" s="3">
        <v>3</v>
      </c>
      <c r="E9" s="58" t="s">
        <v>92</v>
      </c>
      <c r="F9" s="99" t="s">
        <v>77</v>
      </c>
      <c r="G9" s="26">
        <f>IF(F9=J7,J9*D9)+IF(F9=K7,K9*D9)+IF(F9=L7,L9*D9)</f>
        <v>2.25</v>
      </c>
      <c r="H9" s="84" t="s">
        <v>184</v>
      </c>
      <c r="I9" s="104"/>
      <c r="J9" s="48">
        <v>1</v>
      </c>
      <c r="K9" s="48">
        <v>0.75</v>
      </c>
      <c r="L9" s="48">
        <v>0</v>
      </c>
      <c r="O9" s="48">
        <f>IF(F9=J7,O7)+IF(F9=K7,O7)+IF(F9=L7,O7)+IF(F9=M7,O7)+IF(F9=P7,P7)</f>
        <v>1</v>
      </c>
      <c r="R9" s="48">
        <f>D9*O9</f>
        <v>3</v>
      </c>
    </row>
    <row r="10" spans="1:25" ht="120" customHeight="1" thickBot="1" x14ac:dyDescent="0.3">
      <c r="C10" s="3">
        <v>2.2999999999999998</v>
      </c>
      <c r="D10" s="3">
        <v>3</v>
      </c>
      <c r="E10" s="44" t="s">
        <v>93</v>
      </c>
      <c r="F10" s="100" t="s">
        <v>77</v>
      </c>
      <c r="G10" s="26">
        <f>IF(F10=J7,J10*D10)+IF(F10=K7,K10*D10)+IF(F10=L7,L10*D10)</f>
        <v>2.25</v>
      </c>
      <c r="H10" s="84" t="s">
        <v>185</v>
      </c>
      <c r="I10" s="104"/>
      <c r="J10" s="48">
        <v>1</v>
      </c>
      <c r="K10" s="48">
        <v>0.75</v>
      </c>
      <c r="L10" s="48">
        <v>0</v>
      </c>
      <c r="O10" s="48">
        <f>IF(F10=J7,O7)+IF(F10=K7,O7)+IF(F10=L7,O7)+IF(F10=M7,O7)+IF(F10=P7,P7)</f>
        <v>1</v>
      </c>
      <c r="R10" s="48">
        <f t="shared" ref="R10:R18" si="0">D10*O10</f>
        <v>3</v>
      </c>
    </row>
    <row r="11" spans="1:25" ht="102.75" customHeight="1" thickBot="1" x14ac:dyDescent="0.3">
      <c r="C11" s="3">
        <v>2.4</v>
      </c>
      <c r="D11" s="3">
        <v>3</v>
      </c>
      <c r="E11" s="44" t="s">
        <v>94</v>
      </c>
      <c r="F11" s="100" t="s">
        <v>78</v>
      </c>
      <c r="G11" s="26">
        <f>IF(F11=J7,J11*D11)+IF(F11=K7,K11*D11)+IF(F11=L7,L11*D11)</f>
        <v>0</v>
      </c>
      <c r="H11" s="85" t="s">
        <v>186</v>
      </c>
      <c r="I11" s="104"/>
      <c r="J11" s="48">
        <v>1</v>
      </c>
      <c r="K11" s="48">
        <v>0.75</v>
      </c>
      <c r="L11" s="48">
        <v>0</v>
      </c>
      <c r="O11" s="48">
        <f>IF(F11=J7,O7)+IF(F11=K7,O7)+IF(F11=L7,O7)+IF(F11=M7,O7)+IF(F11=P7,P7)</f>
        <v>1</v>
      </c>
      <c r="R11" s="48">
        <f t="shared" si="0"/>
        <v>3</v>
      </c>
    </row>
    <row r="12" spans="1:25" ht="300.75" thickBot="1" x14ac:dyDescent="0.3">
      <c r="C12" s="42">
        <v>2.5</v>
      </c>
      <c r="D12" s="3">
        <v>2</v>
      </c>
      <c r="E12" s="44" t="s">
        <v>95</v>
      </c>
      <c r="F12" s="100" t="s">
        <v>138</v>
      </c>
      <c r="G12" s="26">
        <f>IF(F12=J7,J12*D12)+IF(F12=K7,K12*D12)+IF(F12=L7,L12*D12)+IF(F12=M7,M12*D12)+IF(F12=N7,N12*D12)</f>
        <v>0</v>
      </c>
      <c r="H12" s="84" t="s">
        <v>187</v>
      </c>
      <c r="I12" s="104"/>
      <c r="J12" s="48">
        <v>1</v>
      </c>
      <c r="K12" s="48">
        <v>0.75</v>
      </c>
      <c r="L12" s="48">
        <v>0.5</v>
      </c>
      <c r="M12" s="48">
        <v>0.25</v>
      </c>
      <c r="N12" s="48">
        <v>0</v>
      </c>
      <c r="O12" s="48">
        <f>IF(F12=J7,O7)+IF(F12=K7,O7)+IF(F12=L7,O7)+IF(F12=M7,O7)+IF(F12=N7,O7)+IF(F12=P7,P7)</f>
        <v>1</v>
      </c>
      <c r="R12" s="48">
        <f t="shared" si="0"/>
        <v>2</v>
      </c>
    </row>
    <row r="13" spans="1:25" ht="125.25" customHeight="1" thickBot="1" x14ac:dyDescent="0.3">
      <c r="C13" s="42">
        <v>2.6</v>
      </c>
      <c r="D13" s="3">
        <v>3</v>
      </c>
      <c r="E13" s="44" t="s">
        <v>96</v>
      </c>
      <c r="F13" s="100" t="s">
        <v>78</v>
      </c>
      <c r="G13" s="26">
        <f>IF(F13=J7,J13*D13)+IF(F13=K7,K13*D13)+IF(F13=L7,L13*D13)</f>
        <v>0</v>
      </c>
      <c r="H13" s="86"/>
      <c r="I13" s="104"/>
      <c r="J13" s="48">
        <v>1</v>
      </c>
      <c r="K13" s="48">
        <v>0.75</v>
      </c>
      <c r="L13" s="48">
        <v>0</v>
      </c>
      <c r="O13" s="48">
        <f>IF(F13=J7,O7)+IF(F13=K7,O7)+IF(F13=L7,O7)+IF(F13=M7,O7)+IF(F13=P7,P7)</f>
        <v>1</v>
      </c>
      <c r="R13" s="48">
        <f t="shared" si="0"/>
        <v>3</v>
      </c>
    </row>
    <row r="14" spans="1:25" ht="110.25" customHeight="1" thickBot="1" x14ac:dyDescent="0.3">
      <c r="C14" s="3">
        <v>2.7</v>
      </c>
      <c r="D14" s="3">
        <v>3</v>
      </c>
      <c r="E14" s="44" t="s">
        <v>97</v>
      </c>
      <c r="F14" s="100" t="s">
        <v>138</v>
      </c>
      <c r="G14" s="26">
        <f>IF(F14=J7,J14*D14)+IF(F14=K7,K14*D14)+IF(F14=L7,L14*D14)+IF(F14=M7,M14*D14)+IF(F14=N7,N14*D14)</f>
        <v>0</v>
      </c>
      <c r="H14" s="85" t="s">
        <v>188</v>
      </c>
      <c r="I14" s="104"/>
      <c r="J14" s="48">
        <v>1</v>
      </c>
      <c r="K14" s="48">
        <v>0.75</v>
      </c>
      <c r="L14" s="48">
        <v>0.5</v>
      </c>
      <c r="M14" s="48">
        <v>0.25</v>
      </c>
      <c r="O14" s="48">
        <f>IF(F14=J7,O7)+IF(F14=K7,O7)+IF(F14=L7,O7)+IF(F14=M7,O7)+IF(F14=N7,O7)+IF(F14=P7,P7)</f>
        <v>1</v>
      </c>
      <c r="R14" s="48">
        <f t="shared" si="0"/>
        <v>3</v>
      </c>
    </row>
    <row r="15" spans="1:25" ht="141" customHeight="1" thickBot="1" x14ac:dyDescent="0.3">
      <c r="C15" s="3">
        <v>2.8</v>
      </c>
      <c r="D15" s="3">
        <v>3</v>
      </c>
      <c r="E15" s="44" t="s">
        <v>98</v>
      </c>
      <c r="F15" s="100" t="s">
        <v>78</v>
      </c>
      <c r="G15" s="26">
        <f>IF(F15=J7,J15*D15)+IF(F15=K7,K15*D15)+IF(F15=L7,L15*D15)</f>
        <v>0</v>
      </c>
      <c r="H15" s="85" t="s">
        <v>189</v>
      </c>
      <c r="I15" s="104"/>
      <c r="J15" s="48">
        <v>1</v>
      </c>
      <c r="K15" s="48">
        <v>0.75</v>
      </c>
      <c r="L15" s="48">
        <v>0</v>
      </c>
      <c r="O15" s="48">
        <f>IF(F15=J7,O7)+IF(F15=K7,O7)+IF(F15=L7,O7)+IF(F15=M7,O7)+IF(F15=N7,O7)+IF(F15=P7,P7)</f>
        <v>1</v>
      </c>
      <c r="R15" s="48">
        <f t="shared" si="0"/>
        <v>3</v>
      </c>
    </row>
    <row r="16" spans="1:25" ht="60.75" thickBot="1" x14ac:dyDescent="0.3">
      <c r="C16" s="3">
        <v>2.9</v>
      </c>
      <c r="D16" s="3">
        <v>3</v>
      </c>
      <c r="E16" s="44" t="s">
        <v>99</v>
      </c>
      <c r="F16" s="100" t="s">
        <v>76</v>
      </c>
      <c r="G16" s="26">
        <f>IF(F16=J7,J16*D16)+IF(F16=K7,K16*D16)</f>
        <v>3</v>
      </c>
      <c r="H16" s="85" t="s">
        <v>190</v>
      </c>
      <c r="I16" s="104"/>
      <c r="J16" s="48">
        <v>1</v>
      </c>
      <c r="K16" s="48">
        <v>0</v>
      </c>
      <c r="O16" s="48">
        <f>IF(F16=J7,O7)+IF(F16=K7,O7)+IF(F16=L7,O7)+IF(F16=M7,O7)+IF(F16=P7,P7)</f>
        <v>1</v>
      </c>
      <c r="R16" s="48">
        <f t="shared" si="0"/>
        <v>3</v>
      </c>
    </row>
    <row r="17" spans="3:18" ht="123" customHeight="1" thickBot="1" x14ac:dyDescent="0.3">
      <c r="C17" s="64" t="s">
        <v>151</v>
      </c>
      <c r="D17" s="3">
        <v>3</v>
      </c>
      <c r="E17" s="44" t="s">
        <v>100</v>
      </c>
      <c r="F17" s="100" t="s">
        <v>79</v>
      </c>
      <c r="G17" s="26">
        <f>IF(F17=J7,J17*D17)+IF(F17=K7,K17*D17)+IF(F17=L7,L17*D17)+IF(F17=M7,M17*D17)</f>
        <v>0</v>
      </c>
      <c r="H17" s="86"/>
      <c r="I17" s="104"/>
      <c r="J17" s="48">
        <v>1</v>
      </c>
      <c r="K17" s="48">
        <v>0.75</v>
      </c>
      <c r="L17" s="48">
        <v>0.5</v>
      </c>
      <c r="M17" s="48">
        <v>0</v>
      </c>
      <c r="O17" s="48">
        <f>IF(F17=J7,O7)+IF(F17=K7,O7)+IF(F17=L7,O7)+IF(F17=M7,O7)+IF(F17=P7,P7)</f>
        <v>1</v>
      </c>
      <c r="R17" s="48">
        <f t="shared" si="0"/>
        <v>3</v>
      </c>
    </row>
    <row r="18" spans="3:18" ht="247.5" customHeight="1" thickBot="1" x14ac:dyDescent="0.3">
      <c r="C18" s="3">
        <v>2.11</v>
      </c>
      <c r="D18" s="3">
        <v>3</v>
      </c>
      <c r="E18" s="44" t="s">
        <v>101</v>
      </c>
      <c r="F18" s="100" t="s">
        <v>79</v>
      </c>
      <c r="G18" s="26">
        <f>IF(F18=J7,J18*D18)+IF(F18=K7,K18*D18)+IF(F18=L7,L18*D18)+IF(F18=M7,M18*D18)</f>
        <v>0</v>
      </c>
      <c r="H18" s="85" t="s">
        <v>191</v>
      </c>
      <c r="I18" s="104"/>
      <c r="J18" s="48">
        <v>1</v>
      </c>
      <c r="K18" s="48">
        <v>0.75</v>
      </c>
      <c r="L18" s="48">
        <v>0.25</v>
      </c>
      <c r="M18" s="48">
        <v>0</v>
      </c>
      <c r="O18" s="48">
        <f>IF(F18=J7,O7)+IF(F18=K7,O7)+IF(F18=L7,O7)+IF(F18=M7,O7)+IF(F18=P7,P7)</f>
        <v>1</v>
      </c>
      <c r="R18" s="48">
        <f t="shared" si="0"/>
        <v>3</v>
      </c>
    </row>
    <row r="19" spans="3:18" ht="255.75" customHeight="1" thickBot="1" x14ac:dyDescent="0.3">
      <c r="C19" s="3">
        <v>2.12</v>
      </c>
      <c r="D19" s="3">
        <v>3</v>
      </c>
      <c r="E19" s="44" t="s">
        <v>102</v>
      </c>
      <c r="F19" s="103" t="s">
        <v>79</v>
      </c>
      <c r="G19" s="65">
        <f>IF(F19=J7,J19*D19)+IF(F19=K7,K19*D19)+IF(F19=L7,L19*D19)+IF(F19=M7,M19*D19)</f>
        <v>0</v>
      </c>
      <c r="H19" s="86"/>
      <c r="I19" s="106"/>
      <c r="J19" s="48">
        <v>1</v>
      </c>
      <c r="K19" s="48">
        <v>0.5</v>
      </c>
      <c r="L19" s="48">
        <v>0.25</v>
      </c>
      <c r="M19" s="48">
        <v>0</v>
      </c>
      <c r="O19" s="48">
        <f>IF(F19=J7,O7)+IF(F19=K7,O7)+IF(F19=L7,O7)+IF(F19=M7,O7)+IF(F19=P7,P7)</f>
        <v>1</v>
      </c>
      <c r="R19" s="48">
        <f>D19*O19</f>
        <v>3</v>
      </c>
    </row>
    <row r="20" spans="3:18" x14ac:dyDescent="0.25">
      <c r="G20" s="55"/>
      <c r="H20" s="7"/>
    </row>
    <row r="21" spans="3:18" ht="15" customHeight="1" x14ac:dyDescent="0.25">
      <c r="C21" s="87" t="s">
        <v>67</v>
      </c>
      <c r="D21" s="87"/>
      <c r="E21" s="87"/>
      <c r="F21" s="61">
        <f>D8+D9+D10+D11+D12+D13+D14+D15+D16+D17+D18+D19</f>
        <v>35</v>
      </c>
    </row>
    <row r="22" spans="3:18" x14ac:dyDescent="0.25">
      <c r="C22" s="88" t="s">
        <v>143</v>
      </c>
      <c r="D22" s="88"/>
      <c r="E22" s="88"/>
      <c r="F22" s="56">
        <f>R19+R18+R17+R16+R15+R14+R13+R12+R11+R10+R9+R8</f>
        <v>35</v>
      </c>
    </row>
    <row r="23" spans="3:18" ht="15" customHeight="1" x14ac:dyDescent="0.25">
      <c r="C23" s="88" t="s">
        <v>52</v>
      </c>
      <c r="D23" s="87"/>
      <c r="E23" s="87"/>
      <c r="F23" s="56">
        <f>G8+G9+G10+G11+G12+G13+G14+G15+G16+G17+G18+G19</f>
        <v>7.5</v>
      </c>
    </row>
    <row r="24" spans="3:18" x14ac:dyDescent="0.25">
      <c r="C24" s="88" t="s">
        <v>53</v>
      </c>
      <c r="D24" s="87"/>
      <c r="E24" s="87"/>
      <c r="F24" s="57">
        <f>F23/F22</f>
        <v>0.21428571428571427</v>
      </c>
    </row>
  </sheetData>
  <mergeCells count="8">
    <mergeCell ref="C21:E21"/>
    <mergeCell ref="C22:E22"/>
    <mergeCell ref="C23:E23"/>
    <mergeCell ref="C24:E24"/>
    <mergeCell ref="D2:H2"/>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9"/>
  <sheetViews>
    <sheetView tabSelected="1" topLeftCell="A40" workbookViewId="0">
      <selection activeCell="H47" sqref="H47"/>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3.42578125" style="1" customWidth="1"/>
    <col min="10" max="21" width="9.140625" style="48"/>
    <col min="22" max="27" width="9.140625" style="62"/>
  </cols>
  <sheetData>
    <row r="2" spans="1:27" ht="16.5" customHeight="1" x14ac:dyDescent="0.35">
      <c r="A2" s="15"/>
      <c r="B2" s="15"/>
      <c r="C2" s="16"/>
      <c r="D2" s="89" t="s">
        <v>144</v>
      </c>
      <c r="E2" s="90"/>
      <c r="F2" s="90"/>
      <c r="G2" s="90"/>
      <c r="H2" s="90"/>
      <c r="I2" s="15"/>
      <c r="V2" s="18"/>
      <c r="W2" s="18"/>
      <c r="X2"/>
      <c r="Y2"/>
      <c r="Z2"/>
      <c r="AA2"/>
    </row>
    <row r="3" spans="1:27" ht="15" customHeight="1" x14ac:dyDescent="0.25">
      <c r="A3" s="15"/>
      <c r="B3" s="15"/>
      <c r="C3" s="16"/>
      <c r="D3" s="91" t="s">
        <v>154</v>
      </c>
      <c r="E3" s="90"/>
      <c r="F3" s="90"/>
      <c r="G3" s="90"/>
      <c r="H3" s="17"/>
      <c r="I3" s="15"/>
      <c r="V3" s="18"/>
      <c r="W3" s="18"/>
      <c r="X3"/>
      <c r="Y3"/>
      <c r="Z3"/>
      <c r="AA3"/>
    </row>
    <row r="4" spans="1:27" ht="15" customHeight="1" x14ac:dyDescent="0.25">
      <c r="A4" s="15"/>
      <c r="B4" s="15"/>
      <c r="C4" s="16"/>
      <c r="D4" s="91" t="s">
        <v>156</v>
      </c>
      <c r="E4" s="90"/>
      <c r="F4" s="90"/>
      <c r="G4" s="90"/>
      <c r="H4" s="17"/>
      <c r="I4" s="15"/>
      <c r="V4" s="18"/>
      <c r="W4" s="18"/>
      <c r="X4"/>
      <c r="Y4"/>
      <c r="Z4"/>
      <c r="AA4"/>
    </row>
    <row r="5" spans="1:27" ht="15" customHeight="1" x14ac:dyDescent="0.25">
      <c r="A5" s="15"/>
      <c r="B5" s="15"/>
      <c r="C5" s="16"/>
      <c r="D5" s="91" t="s">
        <v>155</v>
      </c>
      <c r="E5" s="90"/>
      <c r="F5" s="90"/>
      <c r="G5" s="90"/>
      <c r="H5" s="82"/>
      <c r="I5" s="15"/>
      <c r="V5" s="18"/>
      <c r="W5" s="18"/>
      <c r="X5"/>
      <c r="Y5"/>
      <c r="Z5"/>
      <c r="AA5"/>
    </row>
    <row r="6" spans="1:27" ht="15.75" thickBot="1" x14ac:dyDescent="0.3"/>
    <row r="7" spans="1:27" ht="45.75" thickBot="1" x14ac:dyDescent="0.3">
      <c r="C7" s="63" t="s">
        <v>0</v>
      </c>
      <c r="D7" s="63" t="s">
        <v>1</v>
      </c>
      <c r="E7" s="63" t="s">
        <v>2</v>
      </c>
      <c r="F7" s="11" t="s">
        <v>30</v>
      </c>
      <c r="G7" s="63" t="s">
        <v>3</v>
      </c>
      <c r="H7" s="83" t="s">
        <v>153</v>
      </c>
      <c r="I7" s="104"/>
      <c r="J7" s="46" t="s">
        <v>76</v>
      </c>
      <c r="K7" s="47" t="s">
        <v>77</v>
      </c>
      <c r="L7" s="47" t="s">
        <v>78</v>
      </c>
      <c r="M7" s="47" t="s">
        <v>79</v>
      </c>
      <c r="N7" s="47" t="s">
        <v>138</v>
      </c>
      <c r="O7" s="48">
        <v>1</v>
      </c>
      <c r="P7" s="48">
        <v>0</v>
      </c>
    </row>
    <row r="8" spans="1:27" ht="120.75" thickBot="1" x14ac:dyDescent="0.3">
      <c r="C8" s="42">
        <v>3.1</v>
      </c>
      <c r="D8" s="37">
        <v>2</v>
      </c>
      <c r="E8" s="49" t="s">
        <v>103</v>
      </c>
      <c r="F8" s="98" t="s">
        <v>76</v>
      </c>
      <c r="G8" s="26">
        <f>IF(F8=J7,J8*D8)+IF(F8=K7,K8*D8)</f>
        <v>2</v>
      </c>
      <c r="H8" s="84" t="s">
        <v>192</v>
      </c>
      <c r="I8" s="104"/>
      <c r="J8" s="48">
        <v>1</v>
      </c>
      <c r="K8" s="48">
        <v>0</v>
      </c>
      <c r="O8" s="48">
        <f>IF(F8=J7,O7)+IF(F8=K7,O7)+IF(F8=L7,O7)+IF(F8=M7,O7)+IF(F8=P7,P7)</f>
        <v>1</v>
      </c>
      <c r="R8" s="48">
        <f>O8*D8</f>
        <v>2</v>
      </c>
    </row>
    <row r="9" spans="1:27" ht="60.75" thickBot="1" x14ac:dyDescent="0.3">
      <c r="C9" s="37">
        <v>3.2</v>
      </c>
      <c r="D9" s="37">
        <v>4</v>
      </c>
      <c r="E9" s="43" t="s">
        <v>104</v>
      </c>
      <c r="F9" s="99" t="s">
        <v>76</v>
      </c>
      <c r="G9" s="26">
        <f>IF(F9=J7,J9*D9)+IF(F9=K7,K9*D9)</f>
        <v>4</v>
      </c>
      <c r="H9" s="84" t="s">
        <v>193</v>
      </c>
      <c r="I9" s="104"/>
      <c r="J9" s="48">
        <v>1</v>
      </c>
      <c r="K9" s="48">
        <v>0</v>
      </c>
      <c r="O9" s="48">
        <f>IF(F9=J7,O7)+IF(F9=K7,O7)+IF(F9=L7,O7)+IF(F9=M7,O7)+IF(F9=N7,O7)+IF(F9=P7,P7)</f>
        <v>1</v>
      </c>
      <c r="R9" s="48">
        <f t="shared" ref="R9:R44" si="0">O9*D9</f>
        <v>4</v>
      </c>
    </row>
    <row r="10" spans="1:27" ht="105.75" thickBot="1" x14ac:dyDescent="0.3">
      <c r="C10" s="37">
        <v>3.3</v>
      </c>
      <c r="D10" s="37">
        <v>2</v>
      </c>
      <c r="E10" s="50" t="s">
        <v>105</v>
      </c>
      <c r="F10" s="100" t="s">
        <v>76</v>
      </c>
      <c r="G10" s="26">
        <f>IF(F10=J7,J10*D10)+IF(F10=K7,K10*D10)+IF(F10=L7,L10*D10)</f>
        <v>2</v>
      </c>
      <c r="H10" s="84" t="s">
        <v>194</v>
      </c>
      <c r="I10" s="104"/>
      <c r="J10" s="48">
        <v>1</v>
      </c>
      <c r="K10" s="48">
        <v>0.25</v>
      </c>
      <c r="L10" s="48">
        <v>0</v>
      </c>
      <c r="O10" s="48">
        <f>IF(F10=J7,O7)+IF(F10=K7,O7)+IF(F10=L7,O7)+IF(F10=M7,O7)+IF(F10=P7,P7)</f>
        <v>1</v>
      </c>
      <c r="R10" s="48">
        <f t="shared" si="0"/>
        <v>2</v>
      </c>
    </row>
    <row r="11" spans="1:27" ht="105.75" thickBot="1" x14ac:dyDescent="0.3">
      <c r="C11" s="3">
        <v>3.4</v>
      </c>
      <c r="D11" s="3">
        <v>4</v>
      </c>
      <c r="E11" s="44" t="s">
        <v>106</v>
      </c>
      <c r="F11" s="99" t="s">
        <v>79</v>
      </c>
      <c r="G11" s="26">
        <f>IF(F11=J7,J11*D11)+IF(F11=K7,K11*D11)+IF(F11=L7,L11*D11)+IF(F11=M7,M11*D11)</f>
        <v>1</v>
      </c>
      <c r="H11" s="84" t="s">
        <v>195</v>
      </c>
      <c r="I11" s="104"/>
      <c r="J11" s="48">
        <v>1</v>
      </c>
      <c r="K11" s="48">
        <v>0.75</v>
      </c>
      <c r="L11" s="48">
        <v>0.5</v>
      </c>
      <c r="M11" s="48">
        <v>0.25</v>
      </c>
      <c r="O11" s="48">
        <f>IF(F11=J7,O7)+IF(F11=K7,O7)+IF(F11=L7,O7)+IF(F11=M7,O7)+IF(F11=P7,P7)</f>
        <v>1</v>
      </c>
      <c r="R11" s="48">
        <f t="shared" si="0"/>
        <v>4</v>
      </c>
    </row>
    <row r="12" spans="1:27" ht="75.75" thickBot="1" x14ac:dyDescent="0.3">
      <c r="C12" s="3">
        <v>3.5</v>
      </c>
      <c r="D12" s="3">
        <v>3</v>
      </c>
      <c r="E12" s="44" t="s">
        <v>107</v>
      </c>
      <c r="F12" s="99" t="s">
        <v>79</v>
      </c>
      <c r="G12" s="26">
        <f>IF(F12=J7,J12*D12)+IF(F12=K7,K12*D12)+IF(F12=L7,L12*D12)+IF(F12=M7,M12*D12)</f>
        <v>0.75</v>
      </c>
      <c r="H12" s="84"/>
      <c r="I12" s="104"/>
      <c r="J12" s="48">
        <v>1</v>
      </c>
      <c r="K12" s="48">
        <v>0.75</v>
      </c>
      <c r="L12" s="48">
        <v>0.5</v>
      </c>
      <c r="M12" s="48">
        <v>0.25</v>
      </c>
      <c r="O12" s="48">
        <f>IF(F12=J7,O7)+IF(F12=K7,O7)+IF(F12=L7,O7)+IF(F12=M7,O7)+IF(F12=P7,P7)</f>
        <v>1</v>
      </c>
      <c r="R12" s="48">
        <f t="shared" si="0"/>
        <v>3</v>
      </c>
    </row>
    <row r="13" spans="1:27" ht="75.75" thickBot="1" x14ac:dyDescent="0.3">
      <c r="C13" s="3">
        <v>3.6</v>
      </c>
      <c r="D13" s="3">
        <v>3</v>
      </c>
      <c r="E13" s="44" t="s">
        <v>150</v>
      </c>
      <c r="F13" s="100" t="s">
        <v>76</v>
      </c>
      <c r="G13" s="26">
        <f>IF(F13=J7,J13*D13)+IF(F13=K7,K13*D13)+IF(F13=L7,L13*D13)</f>
        <v>3</v>
      </c>
      <c r="H13" s="84"/>
      <c r="I13" s="104"/>
      <c r="J13" s="48">
        <v>1</v>
      </c>
      <c r="K13" s="48">
        <v>0.75</v>
      </c>
      <c r="L13" s="48">
        <v>0.25</v>
      </c>
      <c r="O13" s="48">
        <f>IF(F13=J7,O7)+IF(F13=K7,O7)+IF(F13=L7,O7)+IF(F13=M7,O7)+IF(F13=N7,O7)+IF(F13=P7,P7)</f>
        <v>1</v>
      </c>
      <c r="Q13" s="72"/>
      <c r="R13" s="48">
        <f t="shared" si="0"/>
        <v>3</v>
      </c>
    </row>
    <row r="14" spans="1:27" ht="75.75" thickBot="1" x14ac:dyDescent="0.3">
      <c r="C14" s="3">
        <v>3.7</v>
      </c>
      <c r="D14" s="3">
        <v>4</v>
      </c>
      <c r="E14" s="50" t="s">
        <v>108</v>
      </c>
      <c r="F14" s="99" t="s">
        <v>78</v>
      </c>
      <c r="G14" s="26">
        <f>IF(F14=J7,J14*D14)+IF(F14=K7,K14*D14)+IF(F14=L7,L14*D14)</f>
        <v>0</v>
      </c>
      <c r="H14" s="84"/>
      <c r="I14" s="104"/>
      <c r="J14" s="48">
        <v>1</v>
      </c>
      <c r="K14" s="48">
        <v>0.5</v>
      </c>
      <c r="L14" s="48">
        <v>0</v>
      </c>
      <c r="O14" s="48">
        <f>IF(F14=J7,O7)+IF(F14=K7,O7)+IF(F14=L7,O7)+IF(F14=M7,O7)+IF(F14=N7,O7)+IF(F14=P7,P7)</f>
        <v>1</v>
      </c>
      <c r="R14" s="48">
        <f t="shared" si="0"/>
        <v>4</v>
      </c>
    </row>
    <row r="15" spans="1:27" ht="60.75" thickBot="1" x14ac:dyDescent="0.3">
      <c r="C15" s="3">
        <v>3.8</v>
      </c>
      <c r="D15" s="3">
        <v>3</v>
      </c>
      <c r="E15" s="44" t="s">
        <v>109</v>
      </c>
      <c r="F15" s="99" t="s">
        <v>76</v>
      </c>
      <c r="G15" s="26">
        <f>IF(F15=J7,J15*D15)+IF(F15=K7,K15*D15)</f>
        <v>3</v>
      </c>
      <c r="H15" s="84" t="s">
        <v>196</v>
      </c>
      <c r="I15" s="104"/>
      <c r="J15" s="48">
        <v>1</v>
      </c>
      <c r="K15" s="48">
        <v>0</v>
      </c>
      <c r="O15" s="48">
        <f>IF(F15=J7,O7)+IF(F15=K7,O7)+IF(F15=L7,O7)+IF(F15=M7,O7)+IF(F15=P7,P7)</f>
        <v>1</v>
      </c>
      <c r="R15" s="48">
        <f t="shared" si="0"/>
        <v>3</v>
      </c>
    </row>
    <row r="16" spans="1:27" ht="105.75" thickBot="1" x14ac:dyDescent="0.3">
      <c r="C16" s="3">
        <v>3.9</v>
      </c>
      <c r="D16" s="3">
        <v>3</v>
      </c>
      <c r="E16" s="44" t="s">
        <v>110</v>
      </c>
      <c r="F16" s="100" t="s">
        <v>77</v>
      </c>
      <c r="G16" s="26">
        <f>IF(F16=J7,J16*D16)+IF(F16=K7,K16*D16)</f>
        <v>0</v>
      </c>
      <c r="H16" s="84" t="s">
        <v>197</v>
      </c>
      <c r="I16" s="104"/>
      <c r="J16" s="48">
        <v>1</v>
      </c>
      <c r="K16" s="48">
        <v>0</v>
      </c>
      <c r="O16" s="48">
        <f>IF(F16=J7,O7)+IF(F16=K7,O7)+IF(F16=L7,O7)+IF(F16=M7,O7)+IF(F16=P7,P7)</f>
        <v>1</v>
      </c>
      <c r="R16" s="48">
        <f t="shared" si="0"/>
        <v>3</v>
      </c>
    </row>
    <row r="17" spans="3:27" ht="105.75" thickBot="1" x14ac:dyDescent="0.3">
      <c r="C17" s="64" t="s">
        <v>81</v>
      </c>
      <c r="D17" s="3">
        <v>3</v>
      </c>
      <c r="E17" s="44" t="s">
        <v>111</v>
      </c>
      <c r="F17" s="99" t="s">
        <v>76</v>
      </c>
      <c r="G17" s="26">
        <f>IF(F17=J7,J17*D17)+IF(F17=K7,K17*D17)</f>
        <v>3</v>
      </c>
      <c r="H17" s="84" t="s">
        <v>198</v>
      </c>
      <c r="I17" s="104"/>
      <c r="J17" s="48">
        <v>1</v>
      </c>
      <c r="K17" s="48">
        <v>0</v>
      </c>
      <c r="O17" s="48">
        <f>IF(F17=J7,O7)+IF(F17=K7,O7)+IF(F17=L7,O7)+IF(F17=M7,O7)+IF(F17=P7,P7)</f>
        <v>1</v>
      </c>
      <c r="R17" s="48">
        <f t="shared" si="0"/>
        <v>3</v>
      </c>
    </row>
    <row r="18" spans="3:27" ht="90.75" thickBot="1" x14ac:dyDescent="0.3">
      <c r="C18" s="3">
        <v>3.11</v>
      </c>
      <c r="D18" s="3">
        <v>4</v>
      </c>
      <c r="E18" s="44" t="s">
        <v>112</v>
      </c>
      <c r="F18" s="99" t="s">
        <v>76</v>
      </c>
      <c r="G18" s="26">
        <f>IF(F18=J7,J18*D18)+IF(F18=K7,K18*D18)+IF(F18=L7,L18*D18)</f>
        <v>4</v>
      </c>
      <c r="H18" s="84" t="s">
        <v>199</v>
      </c>
      <c r="I18" s="104"/>
      <c r="J18" s="48">
        <v>1</v>
      </c>
      <c r="K18" s="48">
        <v>0.5</v>
      </c>
      <c r="L18" s="48">
        <v>0.25</v>
      </c>
      <c r="O18" s="48">
        <f>IF(F18=J7,O7)+IF(F18=K7,O7)+IF(F18=L7,O7)+IF(F18=M7,O7)+IF(F18=P7,P7)</f>
        <v>1</v>
      </c>
      <c r="R18" s="48">
        <f t="shared" si="0"/>
        <v>4</v>
      </c>
    </row>
    <row r="19" spans="3:27" s="15" customFormat="1" ht="180.75" thickBot="1" x14ac:dyDescent="0.3">
      <c r="C19" s="74">
        <v>3.12</v>
      </c>
      <c r="D19" s="74">
        <v>4</v>
      </c>
      <c r="E19" s="78" t="s">
        <v>113</v>
      </c>
      <c r="F19" s="100" t="s">
        <v>138</v>
      </c>
      <c r="G19" s="26">
        <f>IF(F19=J7,J19*D19)+IF(F19=K7,K19*D19)+IF(F19=L7,L19*D19)+IF(F19=M7,M19*D19)+IF(F19=N7,N19*D19)</f>
        <v>0</v>
      </c>
      <c r="H19" s="84"/>
      <c r="I19" s="104"/>
      <c r="J19" s="18">
        <v>1</v>
      </c>
      <c r="K19" s="18">
        <v>0.75</v>
      </c>
      <c r="L19" s="18">
        <v>0.5</v>
      </c>
      <c r="M19" s="18">
        <v>0.25</v>
      </c>
      <c r="N19" s="18">
        <v>0</v>
      </c>
      <c r="O19" s="18">
        <f>IF(F19=J7,O7)+IF(F19=K7,O7)+IF(F19=L7,O7)+IF(F19=M7,O7)+IF(F19=N7,O7)+IF(F19=P7,P7)</f>
        <v>1</v>
      </c>
      <c r="P19" s="18"/>
      <c r="Q19" s="18"/>
      <c r="R19" s="18">
        <f>O19*D19</f>
        <v>4</v>
      </c>
      <c r="S19" s="18"/>
      <c r="T19" s="18"/>
      <c r="U19" s="18"/>
      <c r="V19" s="18"/>
      <c r="W19" s="18"/>
      <c r="X19" s="18"/>
      <c r="Y19" s="18"/>
      <c r="Z19" s="18"/>
      <c r="AA19" s="18"/>
    </row>
    <row r="20" spans="3:27" s="15" customFormat="1" ht="60.75" thickBot="1" x14ac:dyDescent="0.3">
      <c r="C20" s="74">
        <v>3.13</v>
      </c>
      <c r="D20" s="74">
        <v>1</v>
      </c>
      <c r="E20" s="78" t="s">
        <v>114</v>
      </c>
      <c r="F20" s="99" t="s">
        <v>77</v>
      </c>
      <c r="G20" s="26">
        <f>IF(F20=J7,J20*D20)+IF(F20=K7,K20*D20)</f>
        <v>0</v>
      </c>
      <c r="H20" s="84"/>
      <c r="I20" s="104"/>
      <c r="J20" s="18">
        <v>1</v>
      </c>
      <c r="K20" s="18">
        <v>0</v>
      </c>
      <c r="L20" s="18"/>
      <c r="M20" s="18"/>
      <c r="N20" s="18"/>
      <c r="O20" s="18">
        <f>IF(F20=J7,O7)+IF(F20=K7,O7)+IF(F20=L7,O7)+IF(F20=M7,O7)+IF(F20=P7,P7)</f>
        <v>1</v>
      </c>
      <c r="P20" s="18"/>
      <c r="Q20" s="18"/>
      <c r="R20" s="18">
        <f t="shared" si="0"/>
        <v>1</v>
      </c>
      <c r="S20" s="18"/>
      <c r="T20" s="18"/>
      <c r="U20" s="18"/>
      <c r="V20" s="18"/>
      <c r="W20" s="18"/>
      <c r="X20" s="18"/>
      <c r="Y20" s="18"/>
      <c r="Z20" s="18"/>
      <c r="AA20" s="18"/>
    </row>
    <row r="21" spans="3:27" ht="180.75" thickBot="1" x14ac:dyDescent="0.3">
      <c r="C21" s="3">
        <v>3.14</v>
      </c>
      <c r="D21" s="63">
        <v>4</v>
      </c>
      <c r="E21" s="44" t="s">
        <v>115</v>
      </c>
      <c r="F21" s="99" t="s">
        <v>79</v>
      </c>
      <c r="G21" s="26">
        <f>IF(F21=J7,J21*D21)+IF(F21=K7,K21*D21)+IF(F21=L7,L21*D21)+IF(F21=M7,M21*D21)</f>
        <v>0</v>
      </c>
      <c r="H21" s="84"/>
      <c r="I21" s="104"/>
      <c r="J21" s="48">
        <v>1</v>
      </c>
      <c r="K21" s="48">
        <v>0.75</v>
      </c>
      <c r="L21" s="48">
        <v>0.5</v>
      </c>
      <c r="M21" s="48">
        <v>0</v>
      </c>
      <c r="O21" s="48">
        <f>IF(F21=J7,O7)+IF(F21=K7,O7)+IF(F21=L7,O7)+IF(F21=M7,O7)+IF(F21=P7,P7)</f>
        <v>1</v>
      </c>
      <c r="R21" s="48">
        <f t="shared" si="0"/>
        <v>4</v>
      </c>
    </row>
    <row r="22" spans="3:27" s="15" customFormat="1" ht="105.75" thickBot="1" x14ac:dyDescent="0.3">
      <c r="C22" s="74">
        <v>3.15</v>
      </c>
      <c r="D22" s="74">
        <v>4</v>
      </c>
      <c r="E22" s="78" t="s">
        <v>116</v>
      </c>
      <c r="F22" s="100" t="s">
        <v>76</v>
      </c>
      <c r="G22" s="26">
        <f>IF(F22=J7,J22*D22)+IF(F22=K7,K22*D22)+IF(F22=L7,L22*D22)+IF(F22=M7,M22*D22)</f>
        <v>4</v>
      </c>
      <c r="H22" s="84" t="s">
        <v>200</v>
      </c>
      <c r="I22" s="104"/>
      <c r="J22" s="18">
        <v>1</v>
      </c>
      <c r="K22" s="18">
        <v>0.5</v>
      </c>
      <c r="L22" s="18">
        <v>0.25</v>
      </c>
      <c r="M22" s="18">
        <v>0</v>
      </c>
      <c r="N22" s="18"/>
      <c r="O22" s="18">
        <f>IF(F22=J7,O7)+IF(F22=K7,O7)+IF(F22=L7,O7)+IF(F22=M7,O7)+IF(F22=P7,P7)</f>
        <v>1</v>
      </c>
      <c r="P22" s="18"/>
      <c r="Q22" s="18"/>
      <c r="R22" s="18">
        <f t="shared" si="0"/>
        <v>4</v>
      </c>
      <c r="S22" s="18"/>
      <c r="T22" s="18"/>
      <c r="U22" s="18"/>
      <c r="V22" s="18"/>
      <c r="W22" s="18"/>
      <c r="X22" s="18"/>
      <c r="Y22" s="18"/>
      <c r="Z22" s="18"/>
      <c r="AA22" s="18"/>
    </row>
    <row r="23" spans="3:27" ht="75.75" thickBot="1" x14ac:dyDescent="0.3">
      <c r="C23" s="3">
        <v>3.16</v>
      </c>
      <c r="D23" s="3">
        <v>3</v>
      </c>
      <c r="E23" s="44" t="s">
        <v>117</v>
      </c>
      <c r="F23" s="99" t="s">
        <v>76</v>
      </c>
      <c r="G23" s="26">
        <f>IF(F23=J7,J23*D23)+IF(F23=K7,K23*D23)+IF(F23=L7,L23*D23)+IF(F23=M7,M23*D23)</f>
        <v>3</v>
      </c>
      <c r="H23" s="84" t="s">
        <v>201</v>
      </c>
      <c r="I23" s="104"/>
      <c r="J23" s="48">
        <v>1</v>
      </c>
      <c r="K23" s="48">
        <v>0.75</v>
      </c>
      <c r="L23" s="48">
        <v>0.5</v>
      </c>
      <c r="M23" s="48">
        <v>0.25</v>
      </c>
      <c r="O23" s="48">
        <f>IF(F23=J7,O7)+IF(F23=K7,O7)+IF(F23=L7,O7)+IF(F23=M7,O7)+IF(F23=P7,P7)</f>
        <v>1</v>
      </c>
      <c r="R23" s="48">
        <f t="shared" si="0"/>
        <v>3</v>
      </c>
    </row>
    <row r="24" spans="3:27" s="15" customFormat="1" ht="98.25" customHeight="1" thickBot="1" x14ac:dyDescent="0.3">
      <c r="C24" s="74">
        <v>3.17</v>
      </c>
      <c r="D24" s="74">
        <v>3</v>
      </c>
      <c r="E24" s="78" t="s">
        <v>118</v>
      </c>
      <c r="F24" s="99" t="s">
        <v>79</v>
      </c>
      <c r="G24" s="26">
        <f>IF(F24=J7,J24*D24)+IF(F24=K7,K24*D24)+IF(F24=L7,L24*D24)+IF(F24=M7,M24*D24)</f>
        <v>0.75</v>
      </c>
      <c r="H24" s="84" t="s">
        <v>202</v>
      </c>
      <c r="I24" s="104"/>
      <c r="J24" s="18">
        <v>1</v>
      </c>
      <c r="K24" s="18">
        <v>0.75</v>
      </c>
      <c r="L24" s="18">
        <v>0.5</v>
      </c>
      <c r="M24" s="18">
        <v>0.25</v>
      </c>
      <c r="N24" s="18"/>
      <c r="O24" s="18">
        <f>IF(F24=J7,O7)+IF(F24=K7,O7)+IF(F24=L7,O7)+IF(F24=M7,O7)+IF(F24=P7,P7)</f>
        <v>1</v>
      </c>
      <c r="P24" s="18"/>
      <c r="Q24" s="18"/>
      <c r="R24" s="18">
        <f t="shared" si="0"/>
        <v>3</v>
      </c>
      <c r="S24" s="18"/>
      <c r="T24" s="18"/>
      <c r="U24" s="18"/>
      <c r="V24" s="18"/>
      <c r="W24" s="18"/>
      <c r="X24" s="18"/>
      <c r="Y24" s="18"/>
      <c r="Z24" s="18"/>
      <c r="AA24" s="18"/>
    </row>
    <row r="25" spans="3:27" ht="60.75" thickBot="1" x14ac:dyDescent="0.3">
      <c r="C25" s="3">
        <v>3.18</v>
      </c>
      <c r="D25" s="3">
        <v>3</v>
      </c>
      <c r="E25" s="44" t="s">
        <v>119</v>
      </c>
      <c r="F25" s="100" t="s">
        <v>76</v>
      </c>
      <c r="G25" s="26">
        <f>IF(F25=J7,J25*D25)+IF(F25=K7,K25*D25)</f>
        <v>3</v>
      </c>
      <c r="H25" s="84"/>
      <c r="I25" s="104"/>
      <c r="J25" s="48">
        <v>1</v>
      </c>
      <c r="K25" s="48">
        <v>0</v>
      </c>
      <c r="O25" s="48">
        <f>IF(F25=J7,O7)+IF(F25=K7,O7)+IF(F25=L7,O7)+IF(F25=M7,O7)+IF(F25=P7,P7)</f>
        <v>1</v>
      </c>
      <c r="R25" s="48">
        <f t="shared" si="0"/>
        <v>3</v>
      </c>
    </row>
    <row r="26" spans="3:27" ht="60.75" thickBot="1" x14ac:dyDescent="0.3">
      <c r="C26" s="37">
        <v>3.19</v>
      </c>
      <c r="D26" s="37">
        <v>3</v>
      </c>
      <c r="E26" s="49" t="s">
        <v>120</v>
      </c>
      <c r="F26" s="99" t="s">
        <v>76</v>
      </c>
      <c r="G26" s="26">
        <f>IF(F26=J7,J26*D26)+IF(F26=K7,K26*D26)</f>
        <v>3</v>
      </c>
      <c r="H26" s="84"/>
      <c r="I26" s="104"/>
      <c r="J26" s="48">
        <v>1</v>
      </c>
      <c r="K26" s="48">
        <v>0</v>
      </c>
      <c r="O26" s="48">
        <f>IF(F26=J7,O7)+IF(F26=K7,O7)+IF(F26=L7,O7)+IF(F26=M7,O7)+IF(F26=P7,P7)</f>
        <v>1</v>
      </c>
      <c r="R26" s="48">
        <f t="shared" si="0"/>
        <v>3</v>
      </c>
    </row>
    <row r="27" spans="3:27" ht="75.75" thickBot="1" x14ac:dyDescent="0.3">
      <c r="C27" s="64" t="s">
        <v>80</v>
      </c>
      <c r="D27" s="3">
        <v>2</v>
      </c>
      <c r="E27" s="51" t="s">
        <v>121</v>
      </c>
      <c r="F27" s="99" t="s">
        <v>76</v>
      </c>
      <c r="G27" s="26">
        <f>IF(F27=J7,J27*D27)+IF(F27=K7,K27*D27)+IF(F27=L7,L27*D27)</f>
        <v>2</v>
      </c>
      <c r="H27" s="105" t="s">
        <v>203</v>
      </c>
      <c r="I27" s="104"/>
      <c r="J27" s="48">
        <v>1</v>
      </c>
      <c r="K27" s="48">
        <v>0.75</v>
      </c>
      <c r="L27" s="48">
        <v>0.25</v>
      </c>
      <c r="O27" s="48">
        <f>IF(F27=J7,O7)+IF(F27=K7,O7)+IF(F27=L7,O7)+IF(F27=M7,O7)+IF(F27=P7,P7)</f>
        <v>1</v>
      </c>
      <c r="R27" s="48">
        <f t="shared" si="0"/>
        <v>2</v>
      </c>
    </row>
    <row r="28" spans="3:27" ht="60.75" thickBot="1" x14ac:dyDescent="0.3">
      <c r="C28" s="3">
        <v>3.21</v>
      </c>
      <c r="D28" s="3">
        <v>2</v>
      </c>
      <c r="E28" s="25" t="s">
        <v>122</v>
      </c>
      <c r="F28" s="100" t="s">
        <v>76</v>
      </c>
      <c r="G28" s="26">
        <f>IF(F28=J7,J28*D28)+IF(F28=K7,K28*D28)+IF(F28=L7,L28*D28)</f>
        <v>2</v>
      </c>
      <c r="H28" s="105" t="s">
        <v>204</v>
      </c>
      <c r="I28" s="104"/>
      <c r="J28" s="48">
        <v>1</v>
      </c>
      <c r="K28" s="48">
        <v>0.75</v>
      </c>
      <c r="L28" s="48">
        <v>0.25</v>
      </c>
      <c r="O28" s="48">
        <f>IF(F28=J7,O7)+IF(F28=K7,O7)+IF(F28=L7,O7)+IF(F28=M7,O7)+IF(F28=P7,P7)</f>
        <v>1</v>
      </c>
      <c r="R28" s="48">
        <f t="shared" si="0"/>
        <v>2</v>
      </c>
    </row>
    <row r="29" spans="3:27" ht="255.75" thickBot="1" x14ac:dyDescent="0.3">
      <c r="C29" s="3">
        <v>3.22</v>
      </c>
      <c r="D29" s="3">
        <v>3</v>
      </c>
      <c r="E29" s="44" t="s">
        <v>145</v>
      </c>
      <c r="F29" s="99" t="s">
        <v>76</v>
      </c>
      <c r="G29" s="26">
        <f>IF(F29=J7,J29*D29)+IF(F29=K7,K29*D29)+IF(F29=L7,L29*D29)+IF(F29=M7,M29*D29)+IF(F29=N7,N29*D29)</f>
        <v>3</v>
      </c>
      <c r="H29" s="84" t="s">
        <v>205</v>
      </c>
      <c r="I29" s="104"/>
      <c r="J29" s="48">
        <v>1</v>
      </c>
      <c r="K29" s="48">
        <v>0.75</v>
      </c>
      <c r="L29" s="48">
        <v>0.5</v>
      </c>
      <c r="M29" s="48">
        <v>0.25</v>
      </c>
      <c r="N29" s="48">
        <v>0</v>
      </c>
      <c r="O29" s="48">
        <f>IF(F29=J7,O7)+IF(F29=K7,O7)+IF(F29=L7,O7)+IF(F29=M7,O7)+IF(F29=N7,O7)+IF(F29=P7,P7)</f>
        <v>1</v>
      </c>
      <c r="R29" s="48">
        <f t="shared" si="0"/>
        <v>3</v>
      </c>
    </row>
    <row r="30" spans="3:27" ht="165.75" thickBot="1" x14ac:dyDescent="0.3">
      <c r="C30" s="3">
        <v>3.23</v>
      </c>
      <c r="D30" s="3">
        <v>3</v>
      </c>
      <c r="E30" s="44" t="s">
        <v>123</v>
      </c>
      <c r="F30" s="99" t="s">
        <v>76</v>
      </c>
      <c r="G30" s="26">
        <f>IF(F30=J7,J30*D30)+IF(F30=K7,K30*D30)+IF(F30=L7,L30*D30)+IF(F30=M7,M30*D30)</f>
        <v>3</v>
      </c>
      <c r="H30" s="84"/>
      <c r="I30" s="104"/>
      <c r="J30" s="48">
        <v>1</v>
      </c>
      <c r="K30" s="48">
        <v>0.75</v>
      </c>
      <c r="L30" s="48">
        <v>0.5</v>
      </c>
      <c r="M30" s="48">
        <v>0</v>
      </c>
      <c r="O30" s="48">
        <f>IF(F30=J7,O7)+IF(F30=K7,O7)+IF(F30=L7,O7)+IF(F30=M7,O7)+IF(F30=P7,P7)</f>
        <v>1</v>
      </c>
      <c r="R30" s="48">
        <f t="shared" si="0"/>
        <v>3</v>
      </c>
    </row>
    <row r="31" spans="3:27" s="15" customFormat="1" ht="45.75" thickBot="1" x14ac:dyDescent="0.3">
      <c r="C31" s="74">
        <v>3.24</v>
      </c>
      <c r="D31" s="74">
        <v>2</v>
      </c>
      <c r="E31" s="78" t="s">
        <v>124</v>
      </c>
      <c r="F31" s="100" t="s">
        <v>77</v>
      </c>
      <c r="G31" s="26">
        <f>IF(F31=J7,J31*D31)+IF(F31=K7,K31*D31)</f>
        <v>0</v>
      </c>
      <c r="H31" s="84"/>
      <c r="I31" s="104"/>
      <c r="J31" s="18">
        <v>1</v>
      </c>
      <c r="K31" s="18">
        <v>0</v>
      </c>
      <c r="L31" s="18"/>
      <c r="M31" s="18"/>
      <c r="N31" s="18"/>
      <c r="O31" s="18">
        <f>IF(F31=J7,O7)+IF(F31=K7,O7)+IF(F31=L7,O7)+IF(F31=M7,O7)+IF(F31=P7,P7)</f>
        <v>1</v>
      </c>
      <c r="P31" s="18"/>
      <c r="Q31" s="18"/>
      <c r="R31" s="18">
        <f t="shared" si="0"/>
        <v>2</v>
      </c>
      <c r="S31" s="18"/>
      <c r="T31" s="18"/>
      <c r="U31" s="18"/>
      <c r="V31" s="18"/>
      <c r="W31" s="18"/>
      <c r="X31" s="18"/>
      <c r="Y31" s="18"/>
      <c r="Z31" s="18"/>
      <c r="AA31" s="18"/>
    </row>
    <row r="32" spans="3:27" ht="75.75" thickBot="1" x14ac:dyDescent="0.3">
      <c r="C32" s="3">
        <v>3.25</v>
      </c>
      <c r="D32" s="3">
        <v>2</v>
      </c>
      <c r="E32" s="44" t="s">
        <v>125</v>
      </c>
      <c r="F32" s="99" t="s">
        <v>76</v>
      </c>
      <c r="G32" s="26">
        <f>IF(F32=J7,J32*D32)+IF(F32=K7,K32*D32)</f>
        <v>2</v>
      </c>
      <c r="H32" s="84" t="s">
        <v>206</v>
      </c>
      <c r="I32" s="104"/>
      <c r="J32" s="48">
        <v>1</v>
      </c>
      <c r="K32" s="48">
        <v>0</v>
      </c>
      <c r="O32" s="48">
        <f>IF(F32=J7,O7)+IF(F32=K7,O7)+IF(F32=L7,O7)+IF(F32=M7,O7)+IF(F32=P7,P7)</f>
        <v>1</v>
      </c>
      <c r="R32" s="48">
        <f t="shared" si="0"/>
        <v>2</v>
      </c>
    </row>
    <row r="33" spans="3:27" s="15" customFormat="1" ht="30.75" thickBot="1" x14ac:dyDescent="0.3">
      <c r="C33" s="74">
        <v>3.26</v>
      </c>
      <c r="D33" s="74">
        <v>1</v>
      </c>
      <c r="E33" s="78" t="s">
        <v>126</v>
      </c>
      <c r="F33" s="99" t="s">
        <v>77</v>
      </c>
      <c r="G33" s="26">
        <f>IF(F33=J7,J33*D33)+IF(F33=K7,K33*D33)</f>
        <v>0</v>
      </c>
      <c r="H33" s="84"/>
      <c r="I33" s="104"/>
      <c r="J33" s="18">
        <v>1</v>
      </c>
      <c r="K33" s="18">
        <v>0</v>
      </c>
      <c r="L33" s="18"/>
      <c r="M33" s="18"/>
      <c r="N33" s="18"/>
      <c r="O33" s="18">
        <f>IF(F33=J7,O7)+IF(F33=K7,O7)+IF(F33=L7,O7)+IF(F33=M7,O7)+IF(F33=P7,P7)</f>
        <v>1</v>
      </c>
      <c r="P33" s="18"/>
      <c r="Q33" s="18"/>
      <c r="R33" s="18">
        <f t="shared" si="0"/>
        <v>1</v>
      </c>
      <c r="S33" s="18"/>
      <c r="T33" s="18"/>
      <c r="U33" s="18"/>
      <c r="V33" s="18"/>
      <c r="W33" s="18"/>
      <c r="X33" s="18"/>
      <c r="Y33" s="18"/>
      <c r="Z33" s="18"/>
      <c r="AA33" s="18"/>
    </row>
    <row r="34" spans="3:27" ht="90.75" thickBot="1" x14ac:dyDescent="0.3">
      <c r="C34" s="3">
        <v>3.27</v>
      </c>
      <c r="D34" s="3">
        <v>2</v>
      </c>
      <c r="E34" s="44" t="s">
        <v>127</v>
      </c>
      <c r="F34" s="100" t="s">
        <v>77</v>
      </c>
      <c r="G34" s="26">
        <f>IF(F34=J7,J34*D34)+IF(F34=K7,K34*D34)</f>
        <v>0</v>
      </c>
      <c r="H34" s="84"/>
      <c r="I34" s="104"/>
      <c r="J34" s="48">
        <v>1</v>
      </c>
      <c r="K34" s="48">
        <v>0</v>
      </c>
      <c r="O34" s="48">
        <f>IF(F34=J7,O7)+IF(F34=K7,O7)+IF(F34=L7,O7)+IF(F34=M7,O7)+IF(F34=P7,P7)</f>
        <v>1</v>
      </c>
      <c r="R34" s="48">
        <f t="shared" si="0"/>
        <v>2</v>
      </c>
    </row>
    <row r="35" spans="3:27" s="15" customFormat="1" ht="195.75" thickBot="1" x14ac:dyDescent="0.3">
      <c r="C35" s="74">
        <v>3.28</v>
      </c>
      <c r="D35" s="74">
        <v>2</v>
      </c>
      <c r="E35" s="78" t="s">
        <v>128</v>
      </c>
      <c r="F35" s="99" t="s">
        <v>77</v>
      </c>
      <c r="G35" s="26">
        <f>IF(F35=J7,J35*D35)+IF(F35=K7,K35*D35)+IF(F35=L7,L35*D35)+IF(F35=M7,M35*D35)+IF(F35=N7,N35*D35)</f>
        <v>1.5</v>
      </c>
      <c r="H35" s="84"/>
      <c r="I35" s="104"/>
      <c r="J35" s="18">
        <v>1</v>
      </c>
      <c r="K35" s="18">
        <v>0.75</v>
      </c>
      <c r="L35" s="18">
        <v>0.5</v>
      </c>
      <c r="M35" s="18">
        <v>0.25</v>
      </c>
      <c r="N35" s="18">
        <v>0</v>
      </c>
      <c r="O35" s="18">
        <f>IF(F35=J7,O7)+IF(F35=K7,O7)+IF(F35=L7,O7)+IF(F35=M7,O7)+IF(F35=N7,O7)+IF(F35=P7,P7)</f>
        <v>1</v>
      </c>
      <c r="P35" s="18"/>
      <c r="Q35" s="18"/>
      <c r="R35" s="18">
        <f t="shared" si="0"/>
        <v>2</v>
      </c>
      <c r="S35" s="18"/>
      <c r="T35" s="18"/>
      <c r="U35" s="18"/>
      <c r="V35" s="18"/>
      <c r="W35" s="18"/>
      <c r="X35" s="18"/>
      <c r="Y35" s="18"/>
      <c r="Z35" s="18"/>
      <c r="AA35" s="18"/>
    </row>
    <row r="36" spans="3:27" ht="120.75" thickBot="1" x14ac:dyDescent="0.3">
      <c r="C36" s="3">
        <v>3.29</v>
      </c>
      <c r="D36" s="3">
        <v>4</v>
      </c>
      <c r="E36" s="44" t="s">
        <v>129</v>
      </c>
      <c r="F36" s="99" t="s">
        <v>78</v>
      </c>
      <c r="G36" s="26">
        <f>IF(F36=J7,J36*D36)+IF(F36=K7,K36*D36)+IF(F36=L7,L36*D36)</f>
        <v>0</v>
      </c>
      <c r="H36" s="84" t="s">
        <v>207</v>
      </c>
      <c r="I36" s="104"/>
      <c r="J36" s="48">
        <v>1</v>
      </c>
      <c r="K36" s="48">
        <v>0.25</v>
      </c>
      <c r="L36" s="48">
        <v>0</v>
      </c>
      <c r="O36" s="48">
        <f>IF(F36=J7,O7)+IF(F36=K7,O7)+IF(F36=L7,O7)+IF(F36=M7,O7)+IF(F36=P7,P7)</f>
        <v>1</v>
      </c>
      <c r="R36" s="48">
        <f t="shared" si="0"/>
        <v>4</v>
      </c>
    </row>
    <row r="37" spans="3:27" ht="75.75" thickBot="1" x14ac:dyDescent="0.3">
      <c r="C37" s="64" t="s">
        <v>82</v>
      </c>
      <c r="D37" s="3">
        <v>2</v>
      </c>
      <c r="E37" s="44" t="s">
        <v>130</v>
      </c>
      <c r="F37" s="100" t="s">
        <v>79</v>
      </c>
      <c r="G37" s="26">
        <f>IF(F37=J7,J37*D37)+IF(F37=K7,K37*D37)+IF(F37=L7,L37*D37)+IF(F37=M7,M37*D37)</f>
        <v>0.5</v>
      </c>
      <c r="H37" s="84" t="s">
        <v>208</v>
      </c>
      <c r="I37" s="104"/>
      <c r="J37" s="48">
        <v>1</v>
      </c>
      <c r="K37" s="48">
        <v>0.75</v>
      </c>
      <c r="L37" s="48">
        <v>0.5</v>
      </c>
      <c r="M37" s="48">
        <v>0.25</v>
      </c>
      <c r="O37" s="48">
        <f>IF(F37=J7,O7)+IF(F37=K7,O7)+IF(F37=L7,O7)+IF(F37=M7,O7)+IF(F37=P7,P7)</f>
        <v>1</v>
      </c>
      <c r="R37" s="48">
        <f t="shared" si="0"/>
        <v>2</v>
      </c>
    </row>
    <row r="38" spans="3:27" ht="75.75" thickBot="1" x14ac:dyDescent="0.3">
      <c r="C38" s="3">
        <v>3.31</v>
      </c>
      <c r="D38" s="3">
        <v>2</v>
      </c>
      <c r="E38" s="44" t="s">
        <v>131</v>
      </c>
      <c r="F38" s="99" t="s">
        <v>76</v>
      </c>
      <c r="G38" s="26">
        <f>IF(F38=J7,J38*D38)+IF(F38=K7,K38*D38)+IF(F38=L7,L38*D38)+IF(F38=M7,M38*D38)</f>
        <v>2</v>
      </c>
      <c r="H38" s="84" t="s">
        <v>209</v>
      </c>
      <c r="I38" s="104"/>
      <c r="J38" s="48">
        <v>1</v>
      </c>
      <c r="K38" s="48">
        <v>0.75</v>
      </c>
      <c r="L38" s="48">
        <v>0.5</v>
      </c>
      <c r="M38" s="48">
        <v>0.25</v>
      </c>
      <c r="O38" s="48">
        <f>IF(F38=J7,O7)+IF(F38=K7,O7)+IF(F38=L7,O7)+IF(F38=M7,O7)+IF(F38=P7,P7)</f>
        <v>1</v>
      </c>
      <c r="R38" s="48">
        <f t="shared" si="0"/>
        <v>2</v>
      </c>
    </row>
    <row r="39" spans="3:27" s="15" customFormat="1" ht="135.75" thickBot="1" x14ac:dyDescent="0.3">
      <c r="C39" s="74">
        <v>3.32</v>
      </c>
      <c r="D39" s="74">
        <v>4</v>
      </c>
      <c r="E39" s="78" t="s">
        <v>132</v>
      </c>
      <c r="F39" s="99" t="s">
        <v>77</v>
      </c>
      <c r="G39" s="26">
        <f>IF(F39=J7,J39*D39)+IF(F39=K7,K39*D39)+IF(F39=L7,L39*D39)</f>
        <v>3</v>
      </c>
      <c r="H39" s="84" t="s">
        <v>210</v>
      </c>
      <c r="I39" s="104"/>
      <c r="J39" s="18">
        <v>1</v>
      </c>
      <c r="K39" s="18">
        <v>0.75</v>
      </c>
      <c r="L39" s="18">
        <v>0</v>
      </c>
      <c r="M39" s="18"/>
      <c r="N39" s="18"/>
      <c r="O39" s="18">
        <f>IF(F39=J7,O7)+IF(F39=K7,O7)+IF(F39=L7,O7)+IF(F39=M7,O7)+IF(F39=P7,P7)</f>
        <v>1</v>
      </c>
      <c r="P39" s="18"/>
      <c r="Q39" s="18"/>
      <c r="R39" s="18">
        <f t="shared" si="0"/>
        <v>4</v>
      </c>
      <c r="S39" s="18"/>
      <c r="T39" s="18"/>
      <c r="U39" s="18"/>
      <c r="V39" s="18"/>
      <c r="W39" s="18"/>
      <c r="X39" s="18"/>
      <c r="Y39" s="18"/>
      <c r="Z39" s="18"/>
      <c r="AA39" s="18"/>
    </row>
    <row r="40" spans="3:27" s="15" customFormat="1" ht="120.75" thickBot="1" x14ac:dyDescent="0.3">
      <c r="C40" s="74">
        <v>3.33</v>
      </c>
      <c r="D40" s="74">
        <v>4</v>
      </c>
      <c r="E40" s="78" t="s">
        <v>133</v>
      </c>
      <c r="F40" s="100" t="s">
        <v>77</v>
      </c>
      <c r="G40" s="26">
        <f>IF(F40=J7,J40*D40)+IF(F40=K7,K40*D40)+IF(F40=L7,L40*D40)</f>
        <v>2</v>
      </c>
      <c r="H40" s="84"/>
      <c r="I40" s="104"/>
      <c r="J40" s="18">
        <v>1</v>
      </c>
      <c r="K40" s="18">
        <v>0.5</v>
      </c>
      <c r="L40" s="18">
        <v>0</v>
      </c>
      <c r="M40" s="18"/>
      <c r="N40" s="18"/>
      <c r="O40" s="18">
        <f>IF(F40=J7,O7)+IF(F40=K7,O7)+IF(F40=L7,O7)+IF(F40=M7,O7)+IF(F40=P7,P7)</f>
        <v>1</v>
      </c>
      <c r="P40" s="18"/>
      <c r="Q40" s="18"/>
      <c r="R40" s="18">
        <f t="shared" si="0"/>
        <v>4</v>
      </c>
      <c r="S40" s="18"/>
      <c r="T40" s="18"/>
      <c r="U40" s="18"/>
      <c r="V40" s="18"/>
      <c r="W40" s="18"/>
      <c r="X40" s="18"/>
      <c r="Y40" s="18"/>
      <c r="Z40" s="18"/>
      <c r="AA40" s="18"/>
    </row>
    <row r="41" spans="3:27" s="15" customFormat="1" ht="90.75" thickBot="1" x14ac:dyDescent="0.3">
      <c r="C41" s="74">
        <v>3.34</v>
      </c>
      <c r="D41" s="74">
        <v>4</v>
      </c>
      <c r="E41" s="78" t="s">
        <v>134</v>
      </c>
      <c r="F41" s="99" t="s">
        <v>76</v>
      </c>
      <c r="G41" s="26">
        <f>IF(F41=J7,J41*D41)+IF(F41=K7,K41*D41)+IF(F41=L7,L41*D41)</f>
        <v>4</v>
      </c>
      <c r="H41" s="84" t="s">
        <v>211</v>
      </c>
      <c r="I41" s="104"/>
      <c r="J41" s="18">
        <v>1</v>
      </c>
      <c r="K41" s="18">
        <v>0.5</v>
      </c>
      <c r="L41" s="18">
        <v>0</v>
      </c>
      <c r="M41" s="18"/>
      <c r="N41" s="18"/>
      <c r="O41" s="18">
        <f>IF(F41=J7,O7)+IF(F41=K7,O7)+IF(F41=L7,O7)+IF(F41=M7,O7)+IF(F41=P7,P7)</f>
        <v>1</v>
      </c>
      <c r="P41" s="18"/>
      <c r="Q41" s="18"/>
      <c r="R41" s="18">
        <f t="shared" si="0"/>
        <v>4</v>
      </c>
      <c r="S41" s="18"/>
      <c r="T41" s="18"/>
      <c r="U41" s="18"/>
      <c r="V41" s="18"/>
      <c r="W41" s="18"/>
      <c r="X41" s="18"/>
      <c r="Y41" s="18"/>
      <c r="Z41" s="18"/>
      <c r="AA41" s="18"/>
    </row>
    <row r="42" spans="3:27" ht="90.75" thickBot="1" x14ac:dyDescent="0.3">
      <c r="C42" s="3">
        <v>3.35</v>
      </c>
      <c r="D42" s="3">
        <v>1</v>
      </c>
      <c r="E42" s="44" t="s">
        <v>135</v>
      </c>
      <c r="F42" s="99" t="s">
        <v>77</v>
      </c>
      <c r="G42" s="26">
        <f>IF(F42=J7,J42*D42)+IF(F42=K7,K42*D42)</f>
        <v>0</v>
      </c>
      <c r="H42" s="111"/>
      <c r="I42" s="106"/>
      <c r="J42" s="48">
        <v>1</v>
      </c>
      <c r="K42" s="48">
        <v>0</v>
      </c>
      <c r="O42" s="48">
        <f>IF(F42=J7,O7)+IF(F42=K7,O7)+IF(F42=L7,O7)+IF(F42=M7,O7)+IF(F42=P7,P7)</f>
        <v>1</v>
      </c>
      <c r="R42" s="48">
        <f t="shared" si="0"/>
        <v>1</v>
      </c>
    </row>
    <row r="43" spans="3:27" ht="75" hidden="1" x14ac:dyDescent="0.25">
      <c r="C43" s="3">
        <v>3.36</v>
      </c>
      <c r="D43" s="3">
        <v>1</v>
      </c>
      <c r="E43" s="44" t="s">
        <v>136</v>
      </c>
      <c r="F43" s="59" t="s">
        <v>76</v>
      </c>
      <c r="G43" s="26">
        <f>IF(F43=J7,J43*D43)+IF(F43=K7,K43*D43)</f>
        <v>1</v>
      </c>
      <c r="H43" s="12"/>
      <c r="J43" s="48">
        <v>1</v>
      </c>
      <c r="K43" s="48">
        <v>0.25</v>
      </c>
      <c r="O43" s="48">
        <f>IF(F43=J7,O7)+IF(F43=K7,O7)+IF(F43=L7,O7)+IF(F43=M7,O7)+IF(F43=P7,P7)</f>
        <v>1</v>
      </c>
      <c r="R43" s="48">
        <f t="shared" si="0"/>
        <v>1</v>
      </c>
    </row>
    <row r="44" spans="3:27" s="15" customFormat="1" ht="90.75" hidden="1" thickBot="1" x14ac:dyDescent="0.3">
      <c r="C44" s="74">
        <v>3.37</v>
      </c>
      <c r="D44" s="80">
        <v>4</v>
      </c>
      <c r="E44" s="78" t="s">
        <v>137</v>
      </c>
      <c r="F44" s="81" t="s">
        <v>76</v>
      </c>
      <c r="G44" s="76">
        <v>1</v>
      </c>
      <c r="H44" s="79"/>
      <c r="J44" s="18">
        <v>1</v>
      </c>
      <c r="K44" s="18">
        <v>0.25</v>
      </c>
      <c r="L44" s="18"/>
      <c r="M44" s="18"/>
      <c r="N44" s="18"/>
      <c r="O44" s="18">
        <f>IF(F44=J7,O7)+IF(F44=K7,O7)+IF(F44=L7,O7)+IF(F44=M7,O7)+IF(F44=P7,P7)</f>
        <v>1</v>
      </c>
      <c r="P44" s="18"/>
      <c r="Q44" s="18"/>
      <c r="R44" s="18">
        <f t="shared" si="0"/>
        <v>4</v>
      </c>
      <c r="S44" s="18"/>
      <c r="T44" s="18"/>
      <c r="U44" s="18"/>
      <c r="V44" s="18"/>
      <c r="W44" s="18"/>
      <c r="X44" s="18"/>
      <c r="Y44" s="18"/>
      <c r="Z44" s="18"/>
      <c r="AA44" s="18"/>
    </row>
    <row r="45" spans="3:27" x14ac:dyDescent="0.25">
      <c r="H45" s="7"/>
    </row>
    <row r="46" spans="3:27" x14ac:dyDescent="0.25">
      <c r="C46" s="92" t="s">
        <v>67</v>
      </c>
      <c r="D46" s="93"/>
      <c r="E46" s="94"/>
      <c r="F46" s="61">
        <f>D8+D9+D10+D11+D12+D13+D14+D15+D16+D17+D18+D19+D20+D21+D22+D23+D24+D25+D26+D27+D28+D29+D30+D31+D32+D33+D34+D35+D36+D37+D38+D39+D40+D41+D42</f>
        <v>100</v>
      </c>
    </row>
    <row r="47" spans="3:27" x14ac:dyDescent="0.25">
      <c r="C47" s="95" t="s">
        <v>143</v>
      </c>
      <c r="D47" s="96"/>
      <c r="E47" s="97"/>
      <c r="F47" s="35">
        <f>R42+R41+R40+R39+R38+R37+R36+R35+R34+R33+R32+R31+R30+R29+R28+R27+R26+R24+R23+R25+R22+R21+R20+R19+R18+R17+R16+R15+R14+R13+R12+R11+R10+R9+R8</f>
        <v>100</v>
      </c>
    </row>
    <row r="48" spans="3:27" x14ac:dyDescent="0.25">
      <c r="C48" s="88" t="s">
        <v>52</v>
      </c>
      <c r="D48" s="87"/>
      <c r="E48" s="87"/>
      <c r="F48" s="35">
        <f>G33+G34+G35+G36+G37+G38+G39+G40+G41+G42+G32+G31+G30+G29+G28+G27+G26+G25+G24+G23+G22+G21+G20+G19+G18+G17+G16+G15+G14+G13+G12+G11+G10+G9+G8</f>
        <v>61.5</v>
      </c>
    </row>
    <row r="49" spans="3:6" ht="15.75" thickBot="1" x14ac:dyDescent="0.3">
      <c r="C49" s="88" t="s">
        <v>53</v>
      </c>
      <c r="D49" s="87"/>
      <c r="E49" s="87"/>
      <c r="F49" s="36">
        <f>F48/F47</f>
        <v>0.61499999999999999</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workbookViewId="0">
      <selection activeCell="D19" sqref="D19"/>
    </sheetView>
  </sheetViews>
  <sheetFormatPr defaultRowHeight="15" x14ac:dyDescent="0.25"/>
  <cols>
    <col min="3" max="3" width="110.42578125" customWidth="1"/>
    <col min="4" max="4" width="27.85546875" customWidth="1"/>
  </cols>
  <sheetData>
    <row r="2" spans="3:7" ht="16.5" customHeight="1" x14ac:dyDescent="0.35">
      <c r="C2" s="89" t="s">
        <v>144</v>
      </c>
      <c r="D2" s="90"/>
      <c r="E2" s="90"/>
      <c r="F2" s="90"/>
      <c r="G2" s="90"/>
    </row>
    <row r="3" spans="3:7" ht="15" customHeight="1" x14ac:dyDescent="0.25">
      <c r="C3" s="91" t="s">
        <v>154</v>
      </c>
      <c r="D3" s="90"/>
      <c r="E3" s="90"/>
      <c r="F3" s="90"/>
      <c r="G3" s="17"/>
    </row>
    <row r="4" spans="3:7" ht="15" customHeight="1" x14ac:dyDescent="0.25">
      <c r="C4" s="91" t="s">
        <v>156</v>
      </c>
      <c r="D4" s="90"/>
      <c r="E4" s="90"/>
      <c r="F4" s="90"/>
      <c r="G4" s="17"/>
    </row>
    <row r="5" spans="3:7" ht="15" customHeight="1" x14ac:dyDescent="0.25">
      <c r="C5" s="91" t="s">
        <v>155</v>
      </c>
      <c r="D5" s="90"/>
      <c r="E5" s="90"/>
      <c r="F5" s="90"/>
      <c r="G5" s="82"/>
    </row>
    <row r="7" spans="3:7" ht="19.5" x14ac:dyDescent="0.25">
      <c r="C7" s="66" t="s">
        <v>139</v>
      </c>
      <c r="D7" s="67">
        <f>'1.1 Archive legislation'!F32+'1.2 Other legislation '!F17+'1.3 Services'!F17+'2. Website'!F21+'3. Reading room'!F46</f>
        <v>252</v>
      </c>
    </row>
    <row r="8" spans="3:7" ht="19.5" x14ac:dyDescent="0.25">
      <c r="C8" s="66" t="s">
        <v>140</v>
      </c>
      <c r="D8" s="67">
        <f>'1.1 Archive legislation'!F33+'1.2 Other legislation '!F18+'1.3 Services'!F18+'2. Website'!F22+'3. Reading room'!F47</f>
        <v>250</v>
      </c>
    </row>
    <row r="9" spans="3:7" ht="39.75" customHeight="1" x14ac:dyDescent="0.25">
      <c r="C9" s="66" t="s">
        <v>142</v>
      </c>
      <c r="D9" s="67">
        <f>'1.1 Archive legislation'!F34+'1.2 Other legislation '!F19+'1.3 Services'!F19+'2. Website'!F23+'3. Reading room'!F48</f>
        <v>145.75</v>
      </c>
    </row>
    <row r="10" spans="3:7" ht="37.700000000000003" customHeight="1" x14ac:dyDescent="0.25">
      <c r="C10" s="66" t="s">
        <v>141</v>
      </c>
      <c r="D10" s="68">
        <f>D9/D8</f>
        <v>0.58299999999999996</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2020-07-21T07:29:09Z</dcterms:modified>
</cp:coreProperties>
</file>